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8895" yWindow="-195" windowWidth="10245" windowHeight="9495"/>
  </bookViews>
  <sheets>
    <sheet name="앞장" sheetId="1" r:id="rId1"/>
    <sheet name="병원별 총금액" sheetId="25" r:id="rId2"/>
    <sheet name="거래처별 전송내역(월별)" sheetId="27" r:id="rId3"/>
  </sheets>
  <definedNames>
    <definedName name="_xlnm._FilterDatabase" localSheetId="2" hidden="1">'거래처별 전송내역(월별)'!$A$4:$I$4</definedName>
    <definedName name="_xlnm.Print_Area" localSheetId="2">'거래처별 전송내역(월별)'!$A$1:$I$184</definedName>
    <definedName name="_xlnm.Print_Area" localSheetId="1">'병원별 총금액'!$A$1:$F$64</definedName>
    <definedName name="_xlnm.Print_Area" localSheetId="0">앞장!$A$1:$H$35</definedName>
    <definedName name="_xlnm.Print_Titles" localSheetId="2">'거래처별 전송내역(월별)'!$4:$4</definedName>
    <definedName name="_xlnm.Print_Titles" localSheetId="1">'병원별 총금액'!$4:$4</definedName>
  </definedNames>
  <calcPr calcId="125725" fullCalcOnLoad="1"/>
</workbook>
</file>

<file path=xl/calcChain.xml><?xml version="1.0" encoding="utf-8"?>
<calcChain xmlns="http://schemas.openxmlformats.org/spreadsheetml/2006/main">
  <c r="I176" i="27"/>
  <c r="I177"/>
  <c r="I178"/>
  <c r="I179"/>
  <c r="I180"/>
  <c r="I181"/>
  <c r="I182"/>
  <c r="I183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F5" i="25"/>
  <c r="F64"/>
  <c r="F6"/>
  <c r="G184" i="27"/>
  <c r="H184"/>
  <c r="I5"/>
  <c r="A2"/>
  <c r="F7" i="25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A2"/>
  <c r="E64"/>
  <c r="J17" i="1"/>
  <c r="D64" i="25"/>
  <c r="J23" i="1"/>
  <c r="B64" i="25"/>
  <c r="J22" i="1"/>
  <c r="A10"/>
  <c r="I184" i="27"/>
  <c r="J19" i="1" l="1"/>
  <c r="J18"/>
</calcChain>
</file>

<file path=xl/sharedStrings.xml><?xml version="1.0" encoding="utf-8"?>
<sst xmlns="http://schemas.openxmlformats.org/spreadsheetml/2006/main" count="564" uniqueCount="328">
  <si>
    <r>
      <t>의료법인</t>
    </r>
    <r>
      <rPr>
        <sz val="24"/>
        <color indexed="8"/>
        <rFont val="Arial"/>
        <family val="2"/>
      </rPr>
      <t xml:space="preserve"> </t>
    </r>
    <r>
      <rPr>
        <sz val="24"/>
        <color indexed="8"/>
        <rFont val="돋움"/>
        <family val="3"/>
        <charset val="129"/>
      </rPr>
      <t>이윈의료재단</t>
    </r>
    <phoneticPr fontId="2" type="noConversion"/>
  </si>
  <si>
    <t>병원코드</t>
    <phoneticPr fontId="2" type="noConversion"/>
  </si>
  <si>
    <t>병원명</t>
    <phoneticPr fontId="2" type="noConversion"/>
  </si>
  <si>
    <t>요양기관번호</t>
    <phoneticPr fontId="2" type="noConversion"/>
  </si>
  <si>
    <t>건수</t>
    <phoneticPr fontId="2" type="noConversion"/>
  </si>
  <si>
    <t>총금액</t>
    <phoneticPr fontId="2" type="noConversion"/>
  </si>
  <si>
    <t>합 계</t>
    <phoneticPr fontId="2" type="noConversion"/>
  </si>
  <si>
    <t>네오소프트 센스 사용 내역서</t>
    <phoneticPr fontId="2" type="noConversion"/>
  </si>
  <si>
    <t>광주시엘병원</t>
  </si>
  <si>
    <t>A0237</t>
  </si>
  <si>
    <t>Anti Cardiolipin IgG</t>
  </si>
  <si>
    <t>A0238</t>
  </si>
  <si>
    <t>Anti Cardiolipin IgM</t>
  </si>
  <si>
    <t>A0339</t>
  </si>
  <si>
    <t>Homocysteine</t>
  </si>
  <si>
    <t>A5015</t>
  </si>
  <si>
    <t>CellPrep Plus</t>
  </si>
  <si>
    <t>A6528</t>
  </si>
  <si>
    <t>A6595</t>
  </si>
  <si>
    <t>A6618</t>
  </si>
  <si>
    <t>HPV Genotyping (Real-time PCR)</t>
  </si>
  <si>
    <t>A6900</t>
  </si>
  <si>
    <t>Anti Mullerian Hormone</t>
  </si>
  <si>
    <t>A9500</t>
  </si>
  <si>
    <t>STD 12종(A)</t>
  </si>
  <si>
    <t>B1580</t>
  </si>
  <si>
    <t>Antithrombin III</t>
  </si>
  <si>
    <t>B1771</t>
  </si>
  <si>
    <t>Lupus anticoagulant (선별)</t>
  </si>
  <si>
    <t>B1831</t>
  </si>
  <si>
    <t>Protein C activity</t>
  </si>
  <si>
    <t>B18411</t>
  </si>
  <si>
    <t>Protein S activity</t>
  </si>
  <si>
    <t>B2060</t>
  </si>
  <si>
    <t>Ab Screening test</t>
  </si>
  <si>
    <t>B3152</t>
  </si>
  <si>
    <t>IgA</t>
  </si>
  <si>
    <t>B4051</t>
  </si>
  <si>
    <t>Ordinary culture</t>
  </si>
  <si>
    <t>B4062</t>
  </si>
  <si>
    <t>Antibiotics Susceptibility test (MIC)</t>
  </si>
  <si>
    <t>B4530</t>
  </si>
  <si>
    <t>RPR (정밀)</t>
  </si>
  <si>
    <t>B4621</t>
  </si>
  <si>
    <t>CRP (정량)</t>
  </si>
  <si>
    <t>B5010</t>
  </si>
  <si>
    <t>HBs Ag (정밀)</t>
  </si>
  <si>
    <t>B5201</t>
  </si>
  <si>
    <t>AFP</t>
  </si>
  <si>
    <t>B5220</t>
  </si>
  <si>
    <t>Ferritin</t>
  </si>
  <si>
    <t>B5363</t>
  </si>
  <si>
    <t>Rubella IgG</t>
  </si>
  <si>
    <t>B5364</t>
  </si>
  <si>
    <t>Rubella IgM</t>
  </si>
  <si>
    <t>B5372</t>
  </si>
  <si>
    <t>ROMA (난소암 위험도)</t>
  </si>
  <si>
    <t>B5450</t>
  </si>
  <si>
    <t>Prolactin</t>
  </si>
  <si>
    <t>B5480</t>
  </si>
  <si>
    <t>CA 125</t>
  </si>
  <si>
    <t>C4212</t>
  </si>
  <si>
    <t>산전 AFP</t>
  </si>
  <si>
    <t>C4872</t>
  </si>
  <si>
    <t>HCV Ab</t>
  </si>
  <si>
    <t>C4982</t>
  </si>
  <si>
    <t>Anti Phospholipid IgG</t>
  </si>
  <si>
    <t>C4983</t>
  </si>
  <si>
    <t>Anti Phospholipid IgM</t>
  </si>
  <si>
    <t>C5061</t>
  </si>
  <si>
    <t>Anti β2-GP1 IgG</t>
  </si>
  <si>
    <t>C5062</t>
  </si>
  <si>
    <t>Anti β2-GP1 IgM</t>
  </si>
  <si>
    <t>C5602</t>
  </si>
  <si>
    <t>Level B-생검조직</t>
  </si>
  <si>
    <t>C5603</t>
  </si>
  <si>
    <t>Level C-절제된 양성종양과 생검일부(블록1-9)</t>
  </si>
  <si>
    <t>C5920</t>
  </si>
  <si>
    <t>PAP stain</t>
  </si>
  <si>
    <t>C5921</t>
  </si>
  <si>
    <t>C5930</t>
  </si>
  <si>
    <t>Non-Gy Cytology</t>
  </si>
  <si>
    <t>H0863</t>
  </si>
  <si>
    <t>프리시젼 제노맘 플러스</t>
  </si>
  <si>
    <t>H0864</t>
  </si>
  <si>
    <t>프리시젼 제노맘 스탠다드</t>
  </si>
  <si>
    <t xml:space="preserve"> </t>
    <phoneticPr fontId="2" type="noConversion"/>
  </si>
  <si>
    <t>정산 월</t>
    <phoneticPr fontId="2" type="noConversion"/>
  </si>
  <si>
    <t>병원코드</t>
    <phoneticPr fontId="2" type="noConversion"/>
  </si>
  <si>
    <t>병원명</t>
    <phoneticPr fontId="2" type="noConversion"/>
  </si>
  <si>
    <t>요양기관번호</t>
    <phoneticPr fontId="2" type="noConversion"/>
  </si>
  <si>
    <t>검사코드</t>
    <phoneticPr fontId="2" type="noConversion"/>
  </si>
  <si>
    <t>검사명</t>
    <phoneticPr fontId="2" type="noConversion"/>
  </si>
  <si>
    <t>건수</t>
    <phoneticPr fontId="2" type="noConversion"/>
  </si>
  <si>
    <t>총금액</t>
    <phoneticPr fontId="2" type="noConversion"/>
  </si>
  <si>
    <t>수수료</t>
    <phoneticPr fontId="2" type="noConversion"/>
  </si>
  <si>
    <t>합 계</t>
    <phoneticPr fontId="2" type="noConversion"/>
  </si>
  <si>
    <t>우먼플러스여성전문병원</t>
  </si>
  <si>
    <t>C5943</t>
  </si>
  <si>
    <t>Liquid-based Aspiration Cytopathology</t>
  </si>
  <si>
    <t>A0031</t>
  </si>
  <si>
    <t>DHEA-Sulfate (RIA)</t>
  </si>
  <si>
    <t>A0047</t>
  </si>
  <si>
    <t>Sequential test (초기)</t>
  </si>
  <si>
    <t>A0049</t>
  </si>
  <si>
    <t>Sequential test</t>
  </si>
  <si>
    <t>A0118</t>
  </si>
  <si>
    <t>LDL-Cholesterol</t>
  </si>
  <si>
    <t>A0316</t>
  </si>
  <si>
    <t>25-OH Vitamin D, Total</t>
  </si>
  <si>
    <t>A1638</t>
  </si>
  <si>
    <t>Estradiol (E2)</t>
  </si>
  <si>
    <t>A4473</t>
  </si>
  <si>
    <t>HSV Type 1 IgM</t>
  </si>
  <si>
    <t>B2500</t>
  </si>
  <si>
    <t>Protein Total</t>
  </si>
  <si>
    <t>B2510</t>
  </si>
  <si>
    <t>Albumin</t>
  </si>
  <si>
    <t>B2550</t>
  </si>
  <si>
    <t>Total Bilirubin</t>
  </si>
  <si>
    <t>B2561</t>
  </si>
  <si>
    <t>Cholesterol,Total</t>
  </si>
  <si>
    <t>B2570</t>
  </si>
  <si>
    <t>AST (SGOT)</t>
  </si>
  <si>
    <t>B2580</t>
  </si>
  <si>
    <t>ALT (SGPT)</t>
  </si>
  <si>
    <t>B2710</t>
  </si>
  <si>
    <t>r-GTP</t>
  </si>
  <si>
    <t>B2730</t>
  </si>
  <si>
    <t>BUN</t>
  </si>
  <si>
    <t>B2740</t>
  </si>
  <si>
    <t>Creatinine</t>
  </si>
  <si>
    <t>B2790</t>
  </si>
  <si>
    <t>Sodium (Na)</t>
  </si>
  <si>
    <t>B2800</t>
  </si>
  <si>
    <t>Potassium (K)</t>
  </si>
  <si>
    <t>B2810</t>
  </si>
  <si>
    <t>Chloride (Cl)</t>
  </si>
  <si>
    <t>B2820</t>
  </si>
  <si>
    <t>Phosphorus (P)</t>
  </si>
  <si>
    <t>B2830</t>
  </si>
  <si>
    <t>Calcium</t>
  </si>
  <si>
    <t>B2840</t>
  </si>
  <si>
    <t>Ionized Ca</t>
  </si>
  <si>
    <t>B2860</t>
  </si>
  <si>
    <t>S-Iron (Fe)</t>
  </si>
  <si>
    <t>B2870</t>
  </si>
  <si>
    <t>TIBC</t>
  </si>
  <si>
    <t>B2903</t>
  </si>
  <si>
    <t>TG (Triglyceride)</t>
  </si>
  <si>
    <t>B2910</t>
  </si>
  <si>
    <t>HDL-Cholesterol</t>
  </si>
  <si>
    <t>B4511</t>
  </si>
  <si>
    <t>HBs Ag (일반)</t>
  </si>
  <si>
    <t>B4521</t>
  </si>
  <si>
    <t>HBs Ab (일반)</t>
  </si>
  <si>
    <t>B5030</t>
  </si>
  <si>
    <t>HBs Ab (정밀)</t>
  </si>
  <si>
    <t>B5120</t>
  </si>
  <si>
    <t>Toxoplasma IgG</t>
  </si>
  <si>
    <t>B51201</t>
  </si>
  <si>
    <t>Toxoplasma IgM</t>
  </si>
  <si>
    <t>B5160</t>
  </si>
  <si>
    <t>T3</t>
  </si>
  <si>
    <t>B5290</t>
  </si>
  <si>
    <t>AIDS(HIV) Ag/Ab (combo)</t>
  </si>
  <si>
    <t>B5320</t>
  </si>
  <si>
    <t>Free T4</t>
  </si>
  <si>
    <t>B5330</t>
  </si>
  <si>
    <t>TSH</t>
  </si>
  <si>
    <t>B5365</t>
  </si>
  <si>
    <t>Measles Virus IgG</t>
  </si>
  <si>
    <t>B5368</t>
  </si>
  <si>
    <t>Varicella Zoster IgG</t>
  </si>
  <si>
    <t>B5369</t>
  </si>
  <si>
    <t>Mumps Virus IgG</t>
  </si>
  <si>
    <t>B53721</t>
  </si>
  <si>
    <t>ROMA</t>
  </si>
  <si>
    <t>B5430</t>
  </si>
  <si>
    <t>LH</t>
  </si>
  <si>
    <t>B5440</t>
  </si>
  <si>
    <t>FSH</t>
  </si>
  <si>
    <t>B5470</t>
  </si>
  <si>
    <t>CA 19-9</t>
  </si>
  <si>
    <t>B5490</t>
  </si>
  <si>
    <t>PSA</t>
  </si>
  <si>
    <t>C3460</t>
  </si>
  <si>
    <t>Progesterone</t>
  </si>
  <si>
    <t>C3530</t>
  </si>
  <si>
    <t>Testosterone</t>
  </si>
  <si>
    <t>C6808</t>
  </si>
  <si>
    <t>MAST Allergy 176</t>
  </si>
  <si>
    <t>D1615</t>
  </si>
  <si>
    <t>HAV Ab IgG</t>
  </si>
  <si>
    <t>D1646</t>
  </si>
  <si>
    <t>C-Peptide</t>
  </si>
  <si>
    <t>D1668</t>
  </si>
  <si>
    <t>TM (TPO)-Ab</t>
  </si>
  <si>
    <t>D1688</t>
  </si>
  <si>
    <t>TSH-receptor Ab</t>
  </si>
  <si>
    <t>H0153</t>
  </si>
  <si>
    <t>HSV Type 1 IgG</t>
  </si>
  <si>
    <t>H01781</t>
  </si>
  <si>
    <t>sFlt-1/PlGF ratio (전자간증 위험도)</t>
  </si>
  <si>
    <t>I3005</t>
  </si>
  <si>
    <t>25-OH Vit. D, Total</t>
  </si>
  <si>
    <t>R0002</t>
  </si>
  <si>
    <t>Transferrin saturation</t>
  </si>
  <si>
    <t>B2531</t>
  </si>
  <si>
    <t>100g OGTT (임신성 당뇨)</t>
  </si>
  <si>
    <t>B2535</t>
  </si>
  <si>
    <t>50g OGTT (임신성 당뇨 스크리닝)</t>
  </si>
  <si>
    <t>B1010</t>
  </si>
  <si>
    <t>Hb</t>
  </si>
  <si>
    <t>B1020</t>
  </si>
  <si>
    <t>Hct</t>
  </si>
  <si>
    <t>B1040</t>
  </si>
  <si>
    <t>RBC</t>
  </si>
  <si>
    <t>B1050</t>
  </si>
  <si>
    <t>WBC</t>
  </si>
  <si>
    <t>B1060</t>
  </si>
  <si>
    <t>Platelet</t>
  </si>
  <si>
    <t>B2001</t>
  </si>
  <si>
    <t>ABO Typing (혈구&amp;혈청)</t>
  </si>
  <si>
    <t>B2021</t>
  </si>
  <si>
    <t>Rh (D) Typing</t>
  </si>
  <si>
    <t>B3120</t>
  </si>
  <si>
    <t>HbA1c</t>
  </si>
  <si>
    <t>ED0051</t>
  </si>
  <si>
    <t>LITE 질병위험도 여성 주요암 9종</t>
  </si>
  <si>
    <t>R-CBC</t>
  </si>
  <si>
    <t>RBC Index</t>
  </si>
  <si>
    <t>B1810</t>
  </si>
  <si>
    <t>D-dimer</t>
  </si>
  <si>
    <t>B0030</t>
  </si>
  <si>
    <t>요 일반검사 10종</t>
  </si>
  <si>
    <t>B0041</t>
  </si>
  <si>
    <t>요침사검사</t>
  </si>
  <si>
    <t>C5931</t>
  </si>
  <si>
    <t>Non-Gy cytology (Cytospin사용시)</t>
  </si>
  <si>
    <t>B4069</t>
  </si>
  <si>
    <t>대변배양(보건증)</t>
  </si>
  <si>
    <t>A9252</t>
  </si>
  <si>
    <t>칸디다질염 6종</t>
  </si>
  <si>
    <t>B4059</t>
  </si>
  <si>
    <t>GBS culture</t>
  </si>
  <si>
    <t>B4068</t>
  </si>
  <si>
    <t>Mycoplasma/Ureaplasma culture</t>
  </si>
  <si>
    <t>IHC002</t>
  </si>
  <si>
    <t>p63 (IHC)</t>
  </si>
  <si>
    <t>IHC101</t>
  </si>
  <si>
    <t>CK5/6 (IHC)</t>
  </si>
  <si>
    <t>M8200</t>
  </si>
  <si>
    <t>선천성대사이상선별검사(일반결과)</t>
  </si>
  <si>
    <t>M8400</t>
  </si>
  <si>
    <t>선천성대사이상선별검사(특수결과)</t>
  </si>
  <si>
    <t>A6125</t>
  </si>
  <si>
    <t>결핵균 특이항원자극 IFN-γ (IGRA)</t>
  </si>
  <si>
    <t>B5361</t>
  </si>
  <si>
    <t>CMV IgG</t>
  </si>
  <si>
    <t>B53611</t>
  </si>
  <si>
    <t>CMV IgM</t>
  </si>
  <si>
    <t>MTHFR C677T/A1298C (PCR)</t>
  </si>
  <si>
    <t>F5 Factor V Leiden (PCR)</t>
  </si>
  <si>
    <t>IHC039</t>
  </si>
  <si>
    <t>p16INK4A (IHC)</t>
  </si>
  <si>
    <t>IHC105</t>
  </si>
  <si>
    <t>Ki 67 (IHC)</t>
  </si>
  <si>
    <t>H0865</t>
  </si>
  <si>
    <t>프리시젼 제노맘 쌍태아</t>
  </si>
  <si>
    <r>
      <t>사용거래처</t>
    </r>
    <r>
      <rPr>
        <sz val="20"/>
        <rFont val="Arial"/>
        <family val="2"/>
      </rPr>
      <t>(</t>
    </r>
    <r>
      <rPr>
        <sz val="20"/>
        <rFont val="돋움"/>
        <family val="3"/>
        <charset val="129"/>
      </rPr>
      <t>병원</t>
    </r>
    <r>
      <rPr>
        <sz val="20"/>
        <rFont val="Arial"/>
        <family val="2"/>
      </rPr>
      <t>): 2</t>
    </r>
    <r>
      <rPr>
        <sz val="20"/>
        <rFont val="돋움"/>
        <family val="3"/>
        <charset val="129"/>
      </rPr>
      <t>개</t>
    </r>
    <phoneticPr fontId="2" type="noConversion"/>
  </si>
  <si>
    <t>기간 : 2026년5월1일~5월31일까지</t>
    <phoneticPr fontId="2" type="noConversion"/>
  </si>
  <si>
    <t>B2491</t>
  </si>
  <si>
    <t>Lithium</t>
  </si>
  <si>
    <t>B2521</t>
  </si>
  <si>
    <t>Glucose (S)</t>
  </si>
  <si>
    <t>B4610</t>
  </si>
  <si>
    <t>RA factor (정량)</t>
  </si>
  <si>
    <t>H0124</t>
  </si>
  <si>
    <t>eGFR (IDMS-MDRD)</t>
  </si>
  <si>
    <t>IHC1009</t>
  </si>
  <si>
    <t>SMMHC (IHC)</t>
  </si>
  <si>
    <t>IHC1010</t>
  </si>
  <si>
    <t>ER (IHC)</t>
  </si>
  <si>
    <t>ED00541</t>
  </si>
  <si>
    <t>제누(GENOO)</t>
  </si>
  <si>
    <t>B2493</t>
  </si>
  <si>
    <t>Lead (Pb)</t>
  </si>
  <si>
    <t>B24982</t>
  </si>
  <si>
    <t>Arsenic (As)</t>
  </si>
  <si>
    <t>B24985</t>
  </si>
  <si>
    <t>Chromium</t>
  </si>
  <si>
    <t>C452364</t>
  </si>
  <si>
    <t>Mercury (Hg)</t>
  </si>
  <si>
    <t>C452365</t>
  </si>
  <si>
    <t>Cadmium</t>
  </si>
  <si>
    <t>C45236601</t>
  </si>
  <si>
    <t>Manganese (Mn)</t>
  </si>
  <si>
    <t>A0711</t>
  </si>
  <si>
    <t>Se (Selenium)</t>
  </si>
  <si>
    <t>A1832</t>
  </si>
  <si>
    <t>Cobalt</t>
  </si>
  <si>
    <t>B2492</t>
  </si>
  <si>
    <t>Copper</t>
  </si>
  <si>
    <t>B2497</t>
  </si>
  <si>
    <t>Zinc (Zn)</t>
  </si>
  <si>
    <t>B2498</t>
  </si>
  <si>
    <t>Nickel</t>
  </si>
  <si>
    <t>B24981</t>
  </si>
  <si>
    <t>Aluminium</t>
  </si>
  <si>
    <t>A0396</t>
  </si>
  <si>
    <t>Integrated test (초기)</t>
  </si>
  <si>
    <t>A4471</t>
  </si>
  <si>
    <t>HSV Type 2 IgM</t>
  </si>
  <si>
    <t>A4472</t>
  </si>
  <si>
    <t>HSV Type 2 IgG</t>
  </si>
  <si>
    <t>B5367</t>
  </si>
  <si>
    <t>Herpes Simplex Virus IgG</t>
  </si>
  <si>
    <t>B53671</t>
  </si>
  <si>
    <t>Herpes Simplex Virus IgM</t>
  </si>
  <si>
    <t>H01241</t>
  </si>
  <si>
    <t>eGFR (CKD-EPI Creatinine)</t>
  </si>
  <si>
    <t>A6545</t>
  </si>
  <si>
    <t>FMR1 삼염기 반복(Fragile X)</t>
  </si>
  <si>
    <r>
      <t>사용료</t>
    </r>
    <r>
      <rPr>
        <sz val="20"/>
        <rFont val="Arial"/>
        <family val="2"/>
      </rPr>
      <t xml:space="preserve"> :  1,207,409</t>
    </r>
    <r>
      <rPr>
        <sz val="20"/>
        <rFont val="돋움"/>
        <family val="3"/>
        <charset val="129"/>
      </rPr>
      <t>원</t>
    </r>
    <phoneticPr fontId="2" type="noConversion"/>
  </si>
  <si>
    <r>
      <t>합계금액</t>
    </r>
    <r>
      <rPr>
        <u/>
        <sz val="20"/>
        <rFont val="Arial"/>
        <family val="2"/>
      </rPr>
      <t xml:space="preserve"> :  1,328,149</t>
    </r>
    <r>
      <rPr>
        <u/>
        <sz val="20"/>
        <rFont val="돋움"/>
        <family val="3"/>
        <charset val="129"/>
      </rPr>
      <t>원</t>
    </r>
    <phoneticPr fontId="2" type="noConversion"/>
  </si>
  <si>
    <r>
      <t>부가세</t>
    </r>
    <r>
      <rPr>
        <sz val="20"/>
        <rFont val="Arial"/>
        <family val="2"/>
      </rPr>
      <t xml:space="preserve"> :  120,740</t>
    </r>
    <r>
      <rPr>
        <sz val="20"/>
        <rFont val="돋움"/>
        <family val="3"/>
        <charset val="129"/>
      </rPr>
      <t>원</t>
    </r>
    <phoneticPr fontId="2" type="noConversion"/>
  </si>
  <si>
    <r>
      <t>사용건수</t>
    </r>
    <r>
      <rPr>
        <sz val="20"/>
        <rFont val="Arial"/>
        <family val="2"/>
      </rPr>
      <t>(</t>
    </r>
    <r>
      <rPr>
        <sz val="20"/>
        <rFont val="돋움"/>
        <family val="3"/>
        <charset val="129"/>
      </rPr>
      <t>전송</t>
    </r>
    <r>
      <rPr>
        <sz val="20"/>
        <rFont val="Arial"/>
        <family val="2"/>
      </rPr>
      <t xml:space="preserve">): 4,497 </t>
    </r>
    <r>
      <rPr>
        <sz val="20"/>
        <rFont val="돋움"/>
        <family val="3"/>
        <charset val="129"/>
      </rPr>
      <t>건</t>
    </r>
    <phoneticPr fontId="2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</si>
</sst>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85" formatCode="0.00_ "/>
    <numFmt numFmtId="187" formatCode="_-* #,##0.0_-;\-* #,##0.0_-;_-* &quot;-&quot;_-;_-@_-"/>
    <numFmt numFmtId="188" formatCode="0.0%"/>
    <numFmt numFmtId="189" formatCode="_-* #,##0.00_-;\-* #,##0.00_-;_-* &quot;-&quot;_-;_-@_-"/>
    <numFmt numFmtId="191" formatCode="_-* #,##0.0000_-;\-* #,##0.0000_-;_-* &quot;-&quot;_-;_-@_-"/>
  </numFmts>
  <fonts count="2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u/>
      <sz val="16"/>
      <color indexed="8"/>
      <name val="Arial"/>
      <family val="2"/>
    </font>
    <font>
      <sz val="11"/>
      <name val="굴림"/>
      <family val="3"/>
      <charset val="129"/>
    </font>
    <font>
      <b/>
      <sz val="28"/>
      <color indexed="8"/>
      <name val="돋움"/>
      <family val="3"/>
      <charset val="129"/>
    </font>
    <font>
      <b/>
      <sz val="24"/>
      <color indexed="8"/>
      <name val="돋움"/>
      <family val="3"/>
      <charset val="129"/>
    </font>
    <font>
      <sz val="20"/>
      <color indexed="8"/>
      <name val="돋움"/>
      <family val="3"/>
      <charset val="129"/>
    </font>
    <font>
      <u/>
      <sz val="20"/>
      <color indexed="8"/>
      <name val="돋움"/>
      <family val="3"/>
      <charset val="129"/>
    </font>
    <font>
      <sz val="24"/>
      <color indexed="8"/>
      <name val="돋움"/>
      <family val="3"/>
      <charset val="129"/>
    </font>
    <font>
      <sz val="24"/>
      <color indexed="8"/>
      <name val="Arial"/>
      <family val="2"/>
    </font>
    <font>
      <sz val="9"/>
      <name val="돋움"/>
      <family val="3"/>
      <charset val="129"/>
    </font>
    <font>
      <sz val="9"/>
      <name val="굴림"/>
      <family val="3"/>
      <charset val="129"/>
    </font>
    <font>
      <b/>
      <sz val="11"/>
      <name val="돋움"/>
      <family val="3"/>
      <charset val="129"/>
    </font>
    <font>
      <u/>
      <sz val="20"/>
      <name val="돋움"/>
      <family val="3"/>
      <charset val="129"/>
    </font>
    <font>
      <u/>
      <sz val="20"/>
      <name val="Arial"/>
      <family val="2"/>
    </font>
    <font>
      <sz val="20"/>
      <name val="돋움"/>
      <family val="3"/>
      <charset val="129"/>
    </font>
    <font>
      <sz val="20"/>
      <name val="Arial"/>
      <family val="2"/>
    </font>
    <font>
      <b/>
      <u/>
      <sz val="20"/>
      <name val="돋움"/>
      <family val="3"/>
      <charset val="129"/>
    </font>
    <font>
      <sz val="9"/>
      <color theme="1"/>
      <name val="돋움"/>
      <family val="3"/>
      <charset val="129"/>
    </font>
    <font>
      <b/>
      <sz val="24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applyFont="1" applyAlignment="1">
      <alignment vertical="center"/>
    </xf>
    <xf numFmtId="41" fontId="3" fillId="0" borderId="0" xfId="1" applyFont="1" applyAlignment="1">
      <alignment vertical="center"/>
    </xf>
    <xf numFmtId="0" fontId="7" fillId="0" borderId="0" xfId="0" applyFont="1" applyAlignment="1"/>
    <xf numFmtId="0" fontId="8" fillId="0" borderId="0" xfId="0" applyFont="1" applyAlignment="1">
      <alignment horizontal="center"/>
    </xf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/>
    <xf numFmtId="0" fontId="11" fillId="0" borderId="0" xfId="0" applyFont="1" applyAlignment="1"/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185" fontId="13" fillId="0" borderId="0" xfId="0" applyNumberFormat="1" applyFont="1">
      <alignment vertical="center"/>
    </xf>
    <xf numFmtId="0" fontId="21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41" fontId="13" fillId="0" borderId="0" xfId="1" applyFont="1">
      <alignment vertical="center"/>
    </xf>
    <xf numFmtId="0" fontId="13" fillId="0" borderId="0" xfId="0" applyFont="1" applyBorder="1">
      <alignment vertical="center"/>
    </xf>
    <xf numFmtId="0" fontId="14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41" fontId="3" fillId="0" borderId="0" xfId="1" applyFont="1" applyBorder="1">
      <alignment vertical="center"/>
    </xf>
    <xf numFmtId="41" fontId="0" fillId="0" borderId="0" xfId="1" applyFont="1">
      <alignment vertical="center"/>
    </xf>
    <xf numFmtId="0" fontId="21" fillId="0" borderId="2" xfId="0" applyNumberFormat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1" fontId="4" fillId="2" borderId="3" xfId="1" applyFont="1" applyFill="1" applyBorder="1">
      <alignment vertical="center"/>
    </xf>
    <xf numFmtId="0" fontId="15" fillId="0" borderId="0" xfId="0" applyFont="1" applyAlignment="1">
      <alignment horizontal="center" vertical="center"/>
    </xf>
    <xf numFmtId="41" fontId="0" fillId="0" borderId="0" xfId="0" applyNumberFormat="1">
      <alignment vertical="center"/>
    </xf>
    <xf numFmtId="41" fontId="21" fillId="0" borderId="2" xfId="1" applyFont="1" applyBorder="1" applyAlignment="1">
      <alignment horizontal="center" vertical="center"/>
    </xf>
    <xf numFmtId="41" fontId="3" fillId="0" borderId="4" xfId="1" applyFont="1" applyBorder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1" fontId="3" fillId="3" borderId="6" xfId="1" applyFont="1" applyFill="1" applyBorder="1" applyAlignment="1">
      <alignment horizontal="center" vertical="center"/>
    </xf>
    <xf numFmtId="10" fontId="3" fillId="3" borderId="7" xfId="1" applyNumberFormat="1" applyFont="1" applyFill="1" applyBorder="1" applyAlignment="1">
      <alignment horizontal="center" vertical="center"/>
    </xf>
    <xf numFmtId="41" fontId="4" fillId="2" borderId="3" xfId="1" applyNumberFormat="1" applyFont="1" applyFill="1" applyBorder="1">
      <alignment vertical="center"/>
    </xf>
    <xf numFmtId="0" fontId="22" fillId="0" borderId="0" xfId="0" applyFont="1" applyAlignment="1">
      <alignment horizontal="center"/>
    </xf>
    <xf numFmtId="0" fontId="23" fillId="0" borderId="0" xfId="0" applyFont="1">
      <alignment vertical="center"/>
    </xf>
    <xf numFmtId="0" fontId="21" fillId="0" borderId="1" xfId="0" quotePrefix="1" applyFont="1" applyBorder="1" applyAlignment="1">
      <alignment horizontal="center" vertical="center"/>
    </xf>
    <xf numFmtId="0" fontId="0" fillId="0" borderId="0" xfId="0" applyFont="1">
      <alignment vertical="center"/>
    </xf>
    <xf numFmtId="41" fontId="13" fillId="0" borderId="0" xfId="0" applyNumberFormat="1" applyFont="1">
      <alignment vertical="center"/>
    </xf>
    <xf numFmtId="41" fontId="1" fillId="0" borderId="0" xfId="1" applyNumberFormat="1" applyFont="1">
      <alignment vertical="center"/>
    </xf>
    <xf numFmtId="187" fontId="1" fillId="0" borderId="0" xfId="1" applyNumberFormat="1" applyFont="1">
      <alignment vertical="center"/>
    </xf>
    <xf numFmtId="41" fontId="1" fillId="0" borderId="0" xfId="1" applyFo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41" fontId="24" fillId="0" borderId="0" xfId="1" applyFont="1" applyAlignment="1">
      <alignment vertical="center"/>
    </xf>
    <xf numFmtId="0" fontId="3" fillId="3" borderId="8" xfId="0" applyFont="1" applyFill="1" applyBorder="1" applyAlignment="1">
      <alignment horizontal="center" vertical="center"/>
    </xf>
    <xf numFmtId="0" fontId="24" fillId="3" borderId="6" xfId="0" applyFont="1" applyFill="1" applyBorder="1" applyAlignment="1">
      <alignment horizontal="center" vertical="center"/>
    </xf>
    <xf numFmtId="41" fontId="24" fillId="3" borderId="6" xfId="1" applyFont="1" applyFill="1" applyBorder="1" applyAlignment="1">
      <alignment horizontal="center" vertical="center"/>
    </xf>
    <xf numFmtId="188" fontId="24" fillId="3" borderId="7" xfId="1" applyNumberFormat="1" applyFont="1" applyFill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41" fontId="24" fillId="0" borderId="4" xfId="1" applyFont="1" applyBorder="1">
      <alignment vertical="center"/>
    </xf>
    <xf numFmtId="41" fontId="24" fillId="0" borderId="0" xfId="1" applyFont="1" applyBorder="1">
      <alignment vertical="center"/>
    </xf>
    <xf numFmtId="0" fontId="21" fillId="0" borderId="0" xfId="0" applyFont="1">
      <alignment vertical="center"/>
    </xf>
    <xf numFmtId="0" fontId="25" fillId="2" borderId="10" xfId="0" applyFont="1" applyFill="1" applyBorder="1" applyAlignment="1">
      <alignment horizontal="center" vertical="center"/>
    </xf>
    <xf numFmtId="41" fontId="25" fillId="2" borderId="11" xfId="1" applyFont="1" applyFill="1" applyBorder="1">
      <alignment vertical="center"/>
    </xf>
    <xf numFmtId="41" fontId="21" fillId="0" borderId="0" xfId="0" applyNumberFormat="1" applyFont="1">
      <alignment vertical="center"/>
    </xf>
    <xf numFmtId="41" fontId="21" fillId="0" borderId="0" xfId="0" applyNumberFormat="1" applyFont="1" applyBorder="1">
      <alignment vertical="center"/>
    </xf>
    <xf numFmtId="191" fontId="13" fillId="0" borderId="0" xfId="1" applyNumberFormat="1" applyFont="1">
      <alignment vertical="center"/>
    </xf>
    <xf numFmtId="189" fontId="1" fillId="0" borderId="0" xfId="1" applyNumberFormat="1" applyFont="1">
      <alignment vertical="center"/>
    </xf>
    <xf numFmtId="0" fontId="18" fillId="0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6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25" fillId="2" borderId="12" xfId="0" applyFont="1" applyFill="1" applyBorder="1" applyAlignment="1">
      <alignment horizontal="center" vertical="center"/>
    </xf>
    <xf numFmtId="0" fontId="25" fillId="2" borderId="13" xfId="0" applyFont="1" applyFill="1" applyBorder="1" applyAlignment="1">
      <alignment horizontal="center" vertical="center"/>
    </xf>
    <xf numFmtId="0" fontId="25" fillId="2" borderId="1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2:L35"/>
  <sheetViews>
    <sheetView tabSelected="1" view="pageBreakPreview" zoomScaleNormal="100" zoomScaleSheetLayoutView="100" workbookViewId="0">
      <selection activeCell="A25" sqref="A25"/>
    </sheetView>
  </sheetViews>
  <sheetFormatPr defaultRowHeight="13.5"/>
  <cols>
    <col min="10" max="10" width="15" customWidth="1"/>
    <col min="11" max="11" width="12.6640625" bestFit="1" customWidth="1"/>
    <col min="12" max="12" width="11.5546875" bestFit="1" customWidth="1"/>
  </cols>
  <sheetData>
    <row r="2" spans="1:10">
      <c r="J2" s="28">
        <v>5</v>
      </c>
    </row>
    <row r="9" spans="1:10" ht="35.25">
      <c r="A9" s="64" t="s">
        <v>7</v>
      </c>
      <c r="B9" s="64"/>
      <c r="C9" s="64"/>
      <c r="D9" s="64"/>
      <c r="E9" s="64"/>
      <c r="F9" s="64"/>
      <c r="G9" s="64"/>
      <c r="H9" s="64"/>
      <c r="I9" s="7"/>
    </row>
    <row r="10" spans="1:10" ht="31.5">
      <c r="A10" s="65" t="str">
        <f>J2&amp;"월"</f>
        <v>5월</v>
      </c>
      <c r="B10" s="65"/>
      <c r="C10" s="65"/>
      <c r="D10" s="65"/>
      <c r="E10" s="65"/>
      <c r="F10" s="65"/>
      <c r="G10" s="65"/>
      <c r="H10" s="65"/>
      <c r="I10" s="9"/>
    </row>
    <row r="11" spans="1:10" ht="31.5">
      <c r="A11" s="8"/>
      <c r="B11" s="8"/>
      <c r="C11" s="8"/>
      <c r="D11" s="8"/>
      <c r="E11" s="8"/>
      <c r="F11" s="8"/>
      <c r="G11" s="8"/>
      <c r="H11" s="8"/>
      <c r="I11" s="8"/>
    </row>
    <row r="12" spans="1:10" ht="31.5">
      <c r="A12" s="8"/>
      <c r="B12" s="8"/>
      <c r="C12" s="8"/>
      <c r="D12" s="8"/>
      <c r="E12" s="8"/>
      <c r="F12" s="8"/>
      <c r="G12" s="8"/>
      <c r="H12" s="8"/>
      <c r="I12" s="8"/>
    </row>
    <row r="13" spans="1:10" ht="31.5">
      <c r="A13" s="8"/>
      <c r="B13" s="8"/>
      <c r="C13" s="8"/>
      <c r="D13" s="8"/>
      <c r="E13" s="8"/>
      <c r="F13" s="8"/>
      <c r="G13" s="8"/>
      <c r="H13" s="8"/>
      <c r="I13" s="8"/>
    </row>
    <row r="14" spans="1:10" ht="31.5">
      <c r="A14" s="37"/>
      <c r="B14" s="37"/>
      <c r="C14" s="37"/>
      <c r="D14" s="37"/>
      <c r="E14" s="37"/>
      <c r="F14" s="37"/>
      <c r="G14" s="37"/>
      <c r="H14" s="37"/>
      <c r="I14" s="8"/>
      <c r="J14" s="24"/>
    </row>
    <row r="15" spans="1:10">
      <c r="A15" s="38"/>
      <c r="B15" s="38"/>
      <c r="C15" s="38"/>
      <c r="D15" s="38"/>
      <c r="E15" s="38"/>
      <c r="F15" s="38"/>
      <c r="G15" s="38"/>
      <c r="H15" s="38"/>
    </row>
    <row r="16" spans="1:10" ht="25.5">
      <c r="A16" s="66" t="s">
        <v>271</v>
      </c>
      <c r="B16" s="66"/>
      <c r="C16" s="66"/>
      <c r="D16" s="66"/>
      <c r="E16" s="66"/>
      <c r="F16" s="66"/>
      <c r="G16" s="66"/>
      <c r="H16" s="66"/>
      <c r="I16" s="10"/>
      <c r="J16" s="24"/>
    </row>
    <row r="17" spans="1:12" ht="25.5" customHeight="1">
      <c r="A17" s="38"/>
      <c r="B17" s="38"/>
      <c r="C17" s="38"/>
      <c r="D17" s="38"/>
      <c r="E17" s="38"/>
      <c r="F17" s="38"/>
      <c r="G17" s="38"/>
      <c r="H17" s="38"/>
      <c r="I17" s="11"/>
      <c r="J17" s="42">
        <f>'병원별 총금액'!E64*0.015</f>
        <v>1207409.43</v>
      </c>
      <c r="K17" s="29"/>
      <c r="L17" s="29"/>
    </row>
    <row r="18" spans="1:12" ht="26.25">
      <c r="A18" s="62" t="s">
        <v>324</v>
      </c>
      <c r="B18" s="62"/>
      <c r="C18" s="62"/>
      <c r="D18" s="62"/>
      <c r="E18" s="62"/>
      <c r="F18" s="62"/>
      <c r="G18" s="62"/>
      <c r="H18" s="62"/>
      <c r="I18" s="10"/>
      <c r="J18" s="43">
        <f>J17*0.1</f>
        <v>120740.943</v>
      </c>
      <c r="K18" s="29"/>
    </row>
    <row r="19" spans="1:12" ht="26.25">
      <c r="A19" s="62" t="s">
        <v>326</v>
      </c>
      <c r="B19" s="62"/>
      <c r="C19" s="62"/>
      <c r="D19" s="62"/>
      <c r="E19" s="62"/>
      <c r="F19" s="62"/>
      <c r="G19" s="62"/>
      <c r="H19" s="62"/>
      <c r="I19" s="10"/>
      <c r="J19" s="61">
        <f>SUM(J17:J18)</f>
        <v>1328150.3729999999</v>
      </c>
      <c r="K19" s="29"/>
      <c r="L19" s="29"/>
    </row>
    <row r="20" spans="1:12" ht="26.25">
      <c r="A20" s="67" t="s">
        <v>325</v>
      </c>
      <c r="B20" s="67"/>
      <c r="C20" s="67"/>
      <c r="D20" s="67"/>
      <c r="E20" s="67"/>
      <c r="F20" s="67"/>
      <c r="G20" s="67"/>
      <c r="H20" s="67"/>
      <c r="J20" s="40"/>
    </row>
    <row r="21" spans="1:12">
      <c r="A21" s="40"/>
      <c r="B21" s="40"/>
      <c r="C21" s="40"/>
      <c r="D21" s="40"/>
      <c r="E21" s="40"/>
      <c r="F21" s="40"/>
      <c r="G21" s="40"/>
      <c r="H21" s="40"/>
      <c r="J21" s="40"/>
    </row>
    <row r="22" spans="1:12">
      <c r="A22" s="40"/>
      <c r="B22" s="40"/>
      <c r="C22" s="40"/>
      <c r="D22" s="40"/>
      <c r="E22" s="40"/>
      <c r="F22" s="40"/>
      <c r="G22" s="40"/>
      <c r="H22" s="40"/>
      <c r="J22" s="44">
        <f>'병원별 총금액'!B64</f>
        <v>2</v>
      </c>
    </row>
    <row r="23" spans="1:12" ht="26.25">
      <c r="A23" s="62" t="s">
        <v>270</v>
      </c>
      <c r="B23" s="62"/>
      <c r="C23" s="62"/>
      <c r="D23" s="62"/>
      <c r="E23" s="62"/>
      <c r="F23" s="62"/>
      <c r="G23" s="62"/>
      <c r="H23" s="62"/>
      <c r="J23" s="44">
        <f>'병원별 총금액'!D64</f>
        <v>4497</v>
      </c>
    </row>
    <row r="24" spans="1:12" ht="26.25">
      <c r="A24" s="62" t="s">
        <v>327</v>
      </c>
      <c r="B24" s="62"/>
      <c r="C24" s="62"/>
      <c r="D24" s="62"/>
      <c r="E24" s="62"/>
      <c r="F24" s="62"/>
      <c r="G24" s="62"/>
      <c r="H24" s="62"/>
      <c r="J24" s="24"/>
    </row>
    <row r="35" spans="1:9" ht="31.5">
      <c r="A35" s="63" t="s">
        <v>0</v>
      </c>
      <c r="B35" s="63"/>
      <c r="C35" s="63"/>
      <c r="D35" s="63"/>
      <c r="E35" s="63"/>
      <c r="F35" s="63"/>
      <c r="G35" s="63"/>
      <c r="H35" s="63"/>
      <c r="I35" s="12"/>
    </row>
  </sheetData>
  <mergeCells count="9">
    <mergeCell ref="A18:H18"/>
    <mergeCell ref="A19:H19"/>
    <mergeCell ref="A35:H35"/>
    <mergeCell ref="A9:H9"/>
    <mergeCell ref="A10:H10"/>
    <mergeCell ref="A16:H16"/>
    <mergeCell ref="A20:H20"/>
    <mergeCell ref="A23:H23"/>
    <mergeCell ref="A24:H24"/>
  </mergeCells>
  <phoneticPr fontId="2" type="noConversion"/>
  <pageMargins left="0.75" right="0.75" top="1" bottom="1" header="0.5" footer="0.5"/>
  <pageSetup paperSize="9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14"/>
    <pageSetUpPr fitToPage="1"/>
  </sheetPr>
  <dimension ref="A1:K68"/>
  <sheetViews>
    <sheetView view="pageBreakPreview" topLeftCell="A25" zoomScaleNormal="100" zoomScaleSheetLayoutView="100" workbookViewId="0">
      <selection activeCell="A5" sqref="A5:E6"/>
    </sheetView>
  </sheetViews>
  <sheetFormatPr defaultRowHeight="13.5"/>
  <cols>
    <col min="1" max="1" width="9.5546875" style="1" customWidth="1"/>
    <col min="2" max="2" width="30" style="5" bestFit="1" customWidth="1"/>
    <col min="3" max="3" width="11.33203125" style="1" customWidth="1"/>
    <col min="4" max="4" width="11.77734375" style="6" customWidth="1"/>
    <col min="5" max="5" width="16.5546875" style="6" customWidth="1"/>
    <col min="6" max="6" width="13.6640625" style="6" customWidth="1"/>
    <col min="7" max="7" width="14.109375" style="13" bestFit="1" customWidth="1"/>
    <col min="8" max="8" width="10.77734375" style="20" bestFit="1" customWidth="1"/>
    <col min="9" max="11" width="8.88671875" style="13"/>
  </cols>
  <sheetData>
    <row r="1" spans="1:11" ht="23.25" customHeight="1">
      <c r="A1" s="5"/>
    </row>
    <row r="2" spans="1:11" s="4" customFormat="1" ht="20.25">
      <c r="A2" s="68" t="str">
        <f>"2026년 "&amp;앞장!J2&amp;"월 센스 병원별 사용내역서"</f>
        <v>2026년 5월 센스 병원별 사용내역서</v>
      </c>
      <c r="B2" s="68"/>
      <c r="C2" s="68"/>
      <c r="D2" s="68"/>
      <c r="E2" s="68"/>
      <c r="F2" s="68"/>
      <c r="G2" s="14"/>
      <c r="H2" s="21"/>
      <c r="I2" s="14"/>
      <c r="J2" s="14"/>
      <c r="K2" s="14"/>
    </row>
    <row r="3" spans="1:11" s="2" customFormat="1" ht="12">
      <c r="A3" s="1"/>
      <c r="B3" s="5"/>
      <c r="C3" s="1"/>
      <c r="D3" s="6"/>
      <c r="E3" s="6"/>
      <c r="F3" s="5"/>
      <c r="G3" s="13"/>
      <c r="H3" s="20"/>
      <c r="I3" s="13"/>
      <c r="J3" s="13"/>
      <c r="K3" s="13"/>
    </row>
    <row r="4" spans="1:11" s="3" customFormat="1" ht="22.5" customHeight="1">
      <c r="A4" s="32" t="s">
        <v>1</v>
      </c>
      <c r="B4" s="33" t="s">
        <v>2</v>
      </c>
      <c r="C4" s="33" t="s">
        <v>3</v>
      </c>
      <c r="D4" s="34" t="s">
        <v>4</v>
      </c>
      <c r="E4" s="34" t="s">
        <v>5</v>
      </c>
      <c r="F4" s="35">
        <v>1.4999999999999999E-2</v>
      </c>
      <c r="G4" s="15"/>
      <c r="H4" s="22"/>
      <c r="I4" s="15"/>
      <c r="J4" s="15"/>
      <c r="K4" s="15"/>
    </row>
    <row r="5" spans="1:11">
      <c r="A5" s="39">
        <v>228957</v>
      </c>
      <c r="B5" s="18" t="s">
        <v>97</v>
      </c>
      <c r="C5" s="25">
        <v>31356427</v>
      </c>
      <c r="D5" s="30">
        <v>3561</v>
      </c>
      <c r="E5" s="30">
        <v>48907292</v>
      </c>
      <c r="F5" s="31">
        <f t="shared" ref="F5:F63" si="0">E5*$F$4</f>
        <v>733609.38</v>
      </c>
      <c r="G5" s="60"/>
      <c r="H5" s="23"/>
      <c r="I5" s="19"/>
    </row>
    <row r="6" spans="1:11">
      <c r="A6" s="39">
        <v>519080</v>
      </c>
      <c r="B6" s="18" t="s">
        <v>8</v>
      </c>
      <c r="C6" s="25">
        <v>36201979</v>
      </c>
      <c r="D6" s="30">
        <v>936</v>
      </c>
      <c r="E6" s="30">
        <v>31586670</v>
      </c>
      <c r="F6" s="31">
        <f t="shared" si="0"/>
        <v>473800.05</v>
      </c>
      <c r="G6" s="60"/>
      <c r="H6" s="23"/>
      <c r="I6" s="19"/>
    </row>
    <row r="7" spans="1:11">
      <c r="A7" s="17"/>
      <c r="B7" s="18"/>
      <c r="C7" s="25"/>
      <c r="D7" s="30"/>
      <c r="E7" s="30"/>
      <c r="F7" s="31">
        <f t="shared" si="0"/>
        <v>0</v>
      </c>
      <c r="G7" s="16"/>
      <c r="H7" s="23"/>
    </row>
    <row r="8" spans="1:11">
      <c r="A8" s="17"/>
      <c r="B8" s="18"/>
      <c r="C8" s="25"/>
      <c r="D8" s="30"/>
      <c r="E8" s="30"/>
      <c r="F8" s="31">
        <f t="shared" si="0"/>
        <v>0</v>
      </c>
      <c r="G8" s="16"/>
      <c r="H8" s="23"/>
    </row>
    <row r="9" spans="1:11">
      <c r="A9" s="17"/>
      <c r="B9" s="18"/>
      <c r="C9" s="25"/>
      <c r="D9" s="30"/>
      <c r="E9" s="30"/>
      <c r="F9" s="31">
        <f t="shared" si="0"/>
        <v>0</v>
      </c>
      <c r="G9" s="16"/>
      <c r="H9" s="23"/>
    </row>
    <row r="10" spans="1:11">
      <c r="A10" s="17"/>
      <c r="B10" s="18"/>
      <c r="C10" s="25"/>
      <c r="D10" s="30"/>
      <c r="E10" s="30"/>
      <c r="F10" s="31">
        <f t="shared" si="0"/>
        <v>0</v>
      </c>
      <c r="G10" s="16"/>
      <c r="H10" s="23"/>
    </row>
    <row r="11" spans="1:11">
      <c r="A11" s="17"/>
      <c r="B11" s="18"/>
      <c r="C11" s="25"/>
      <c r="D11" s="30"/>
      <c r="E11" s="30"/>
      <c r="F11" s="31">
        <f t="shared" si="0"/>
        <v>0</v>
      </c>
      <c r="G11" s="16"/>
      <c r="H11" s="23"/>
    </row>
    <row r="12" spans="1:11">
      <c r="A12" s="17"/>
      <c r="B12" s="18"/>
      <c r="C12" s="25"/>
      <c r="D12" s="30"/>
      <c r="E12" s="30"/>
      <c r="F12" s="31">
        <f t="shared" si="0"/>
        <v>0</v>
      </c>
      <c r="G12" s="16"/>
      <c r="H12" s="23"/>
    </row>
    <row r="13" spans="1:11">
      <c r="A13" s="17"/>
      <c r="B13" s="18"/>
      <c r="C13" s="25"/>
      <c r="D13" s="30"/>
      <c r="E13" s="30"/>
      <c r="F13" s="31">
        <f t="shared" si="0"/>
        <v>0</v>
      </c>
      <c r="G13" s="16"/>
      <c r="H13" s="23"/>
    </row>
    <row r="14" spans="1:11">
      <c r="A14" s="17"/>
      <c r="B14" s="18"/>
      <c r="C14" s="25"/>
      <c r="D14" s="30"/>
      <c r="E14" s="30"/>
      <c r="F14" s="31">
        <f t="shared" si="0"/>
        <v>0</v>
      </c>
      <c r="G14" s="16"/>
      <c r="H14" s="23"/>
    </row>
    <row r="15" spans="1:11">
      <c r="A15" s="17"/>
      <c r="B15" s="18"/>
      <c r="C15" s="25"/>
      <c r="D15" s="30"/>
      <c r="E15" s="30"/>
      <c r="F15" s="31">
        <f t="shared" si="0"/>
        <v>0</v>
      </c>
      <c r="G15" s="16"/>
      <c r="H15" s="23"/>
    </row>
    <row r="16" spans="1:11">
      <c r="A16" s="17"/>
      <c r="B16" s="18"/>
      <c r="C16" s="25"/>
      <c r="D16" s="30"/>
      <c r="E16" s="30"/>
      <c r="F16" s="31">
        <f t="shared" si="0"/>
        <v>0</v>
      </c>
      <c r="G16" s="16"/>
      <c r="H16" s="23"/>
    </row>
    <row r="17" spans="1:8">
      <c r="A17" s="17"/>
      <c r="B17" s="18"/>
      <c r="C17" s="25"/>
      <c r="D17" s="30"/>
      <c r="E17" s="30"/>
      <c r="F17" s="31">
        <f t="shared" si="0"/>
        <v>0</v>
      </c>
      <c r="G17" s="16"/>
      <c r="H17" s="23"/>
    </row>
    <row r="18" spans="1:8">
      <c r="A18" s="17"/>
      <c r="B18" s="18"/>
      <c r="C18" s="25"/>
      <c r="D18" s="30"/>
      <c r="E18" s="30"/>
      <c r="F18" s="31">
        <f t="shared" si="0"/>
        <v>0</v>
      </c>
      <c r="G18" s="16"/>
      <c r="H18" s="23"/>
    </row>
    <row r="19" spans="1:8">
      <c r="A19" s="17"/>
      <c r="B19" s="18"/>
      <c r="C19" s="25"/>
      <c r="D19" s="30"/>
      <c r="E19" s="30"/>
      <c r="F19" s="31">
        <f t="shared" si="0"/>
        <v>0</v>
      </c>
      <c r="G19" s="16"/>
      <c r="H19" s="23"/>
    </row>
    <row r="20" spans="1:8">
      <c r="A20" s="17"/>
      <c r="B20" s="18"/>
      <c r="C20" s="25"/>
      <c r="D20" s="30"/>
      <c r="E20" s="30"/>
      <c r="F20" s="31">
        <f t="shared" si="0"/>
        <v>0</v>
      </c>
      <c r="G20" s="16"/>
      <c r="H20" s="23"/>
    </row>
    <row r="21" spans="1:8">
      <c r="A21" s="17"/>
      <c r="B21" s="18"/>
      <c r="C21" s="25"/>
      <c r="D21" s="30"/>
      <c r="E21" s="30"/>
      <c r="F21" s="31">
        <f t="shared" si="0"/>
        <v>0</v>
      </c>
      <c r="G21" s="16"/>
      <c r="H21" s="23"/>
    </row>
    <row r="22" spans="1:8">
      <c r="A22" s="17"/>
      <c r="B22" s="18"/>
      <c r="C22" s="25"/>
      <c r="D22" s="30"/>
      <c r="E22" s="30"/>
      <c r="F22" s="31">
        <f t="shared" si="0"/>
        <v>0</v>
      </c>
      <c r="G22" s="16"/>
      <c r="H22" s="23"/>
    </row>
    <row r="23" spans="1:8">
      <c r="A23" s="17"/>
      <c r="B23" s="18"/>
      <c r="C23" s="25"/>
      <c r="D23" s="30"/>
      <c r="E23" s="30"/>
      <c r="F23" s="31">
        <f t="shared" si="0"/>
        <v>0</v>
      </c>
      <c r="G23" s="16"/>
      <c r="H23" s="23"/>
    </row>
    <row r="24" spans="1:8">
      <c r="A24" s="17"/>
      <c r="B24" s="18"/>
      <c r="C24" s="25"/>
      <c r="D24" s="30"/>
      <c r="E24" s="30"/>
      <c r="F24" s="31">
        <f t="shared" si="0"/>
        <v>0</v>
      </c>
      <c r="G24" s="16"/>
      <c r="H24" s="23"/>
    </row>
    <row r="25" spans="1:8">
      <c r="A25" s="17"/>
      <c r="B25" s="18"/>
      <c r="C25" s="25"/>
      <c r="D25" s="30"/>
      <c r="E25" s="30"/>
      <c r="F25" s="31">
        <f t="shared" si="0"/>
        <v>0</v>
      </c>
      <c r="G25" s="16"/>
      <c r="H25" s="23"/>
    </row>
    <row r="26" spans="1:8">
      <c r="A26" s="17"/>
      <c r="B26" s="18"/>
      <c r="C26" s="25"/>
      <c r="D26" s="30"/>
      <c r="E26" s="30"/>
      <c r="F26" s="31">
        <f t="shared" si="0"/>
        <v>0</v>
      </c>
      <c r="G26" s="16"/>
      <c r="H26" s="23"/>
    </row>
    <row r="27" spans="1:8">
      <c r="A27" s="17"/>
      <c r="B27" s="18"/>
      <c r="C27" s="25"/>
      <c r="D27" s="30"/>
      <c r="E27" s="30"/>
      <c r="F27" s="31">
        <f t="shared" si="0"/>
        <v>0</v>
      </c>
      <c r="G27" s="16"/>
      <c r="H27" s="23"/>
    </row>
    <row r="28" spans="1:8">
      <c r="A28" s="17"/>
      <c r="B28" s="18"/>
      <c r="C28" s="25"/>
      <c r="D28" s="30"/>
      <c r="E28" s="30"/>
      <c r="F28" s="31">
        <f t="shared" si="0"/>
        <v>0</v>
      </c>
      <c r="G28" s="16"/>
      <c r="H28" s="23"/>
    </row>
    <row r="29" spans="1:8">
      <c r="A29" s="17"/>
      <c r="B29" s="18"/>
      <c r="C29" s="25"/>
      <c r="D29" s="30"/>
      <c r="E29" s="30"/>
      <c r="F29" s="31">
        <f t="shared" si="0"/>
        <v>0</v>
      </c>
      <c r="G29" s="16"/>
      <c r="H29" s="23"/>
    </row>
    <row r="30" spans="1:8">
      <c r="A30" s="17"/>
      <c r="B30" s="18"/>
      <c r="C30" s="25"/>
      <c r="D30" s="30"/>
      <c r="E30" s="30"/>
      <c r="F30" s="31">
        <f t="shared" si="0"/>
        <v>0</v>
      </c>
      <c r="G30" s="16"/>
      <c r="H30" s="23"/>
    </row>
    <row r="31" spans="1:8">
      <c r="A31" s="17"/>
      <c r="B31" s="18"/>
      <c r="C31" s="25"/>
      <c r="D31" s="30"/>
      <c r="E31" s="30"/>
      <c r="F31" s="31">
        <f t="shared" si="0"/>
        <v>0</v>
      </c>
      <c r="G31" s="16"/>
      <c r="H31" s="23"/>
    </row>
    <row r="32" spans="1:8">
      <c r="A32" s="17"/>
      <c r="B32" s="18"/>
      <c r="C32" s="25"/>
      <c r="D32" s="30"/>
      <c r="E32" s="30"/>
      <c r="F32" s="31">
        <f t="shared" si="0"/>
        <v>0</v>
      </c>
      <c r="G32" s="16"/>
      <c r="H32" s="23"/>
    </row>
    <row r="33" spans="1:8">
      <c r="A33" s="17"/>
      <c r="B33" s="18"/>
      <c r="C33" s="25"/>
      <c r="D33" s="30"/>
      <c r="E33" s="30"/>
      <c r="F33" s="31">
        <f t="shared" si="0"/>
        <v>0</v>
      </c>
      <c r="G33" s="16"/>
      <c r="H33" s="23"/>
    </row>
    <row r="34" spans="1:8">
      <c r="A34" s="17"/>
      <c r="B34" s="18"/>
      <c r="C34" s="25"/>
      <c r="D34" s="30"/>
      <c r="E34" s="30"/>
      <c r="F34" s="31">
        <f t="shared" si="0"/>
        <v>0</v>
      </c>
      <c r="G34" s="16"/>
      <c r="H34" s="23"/>
    </row>
    <row r="35" spans="1:8">
      <c r="A35" s="17"/>
      <c r="B35" s="18"/>
      <c r="C35" s="25"/>
      <c r="D35" s="30"/>
      <c r="E35" s="30"/>
      <c r="F35" s="31">
        <f t="shared" si="0"/>
        <v>0</v>
      </c>
      <c r="G35" s="16"/>
      <c r="H35" s="23"/>
    </row>
    <row r="36" spans="1:8">
      <c r="A36" s="17"/>
      <c r="B36" s="18"/>
      <c r="C36" s="25"/>
      <c r="D36" s="30"/>
      <c r="E36" s="30"/>
      <c r="F36" s="31">
        <f t="shared" si="0"/>
        <v>0</v>
      </c>
      <c r="G36" s="16"/>
      <c r="H36" s="23"/>
    </row>
    <row r="37" spans="1:8">
      <c r="A37" s="17"/>
      <c r="B37" s="18"/>
      <c r="C37" s="25"/>
      <c r="D37" s="30"/>
      <c r="E37" s="30"/>
      <c r="F37" s="31">
        <f t="shared" si="0"/>
        <v>0</v>
      </c>
      <c r="G37" s="16"/>
      <c r="H37" s="23"/>
    </row>
    <row r="38" spans="1:8">
      <c r="A38" s="17"/>
      <c r="B38" s="18"/>
      <c r="C38" s="25"/>
      <c r="D38" s="30"/>
      <c r="E38" s="30"/>
      <c r="F38" s="31">
        <f t="shared" si="0"/>
        <v>0</v>
      </c>
      <c r="G38" s="16"/>
      <c r="H38" s="23"/>
    </row>
    <row r="39" spans="1:8">
      <c r="A39" s="17"/>
      <c r="B39" s="18"/>
      <c r="C39" s="25"/>
      <c r="D39" s="30"/>
      <c r="E39" s="30"/>
      <c r="F39" s="31">
        <f t="shared" si="0"/>
        <v>0</v>
      </c>
      <c r="G39" s="16"/>
      <c r="H39" s="23"/>
    </row>
    <row r="40" spans="1:8">
      <c r="A40" s="17"/>
      <c r="B40" s="18"/>
      <c r="C40" s="25"/>
      <c r="D40" s="30"/>
      <c r="E40" s="30"/>
      <c r="F40" s="31">
        <f t="shared" si="0"/>
        <v>0</v>
      </c>
      <c r="G40" s="16"/>
      <c r="H40" s="23"/>
    </row>
    <row r="41" spans="1:8">
      <c r="A41" s="17"/>
      <c r="B41" s="18"/>
      <c r="C41" s="25"/>
      <c r="D41" s="30"/>
      <c r="E41" s="30"/>
      <c r="F41" s="31">
        <f t="shared" si="0"/>
        <v>0</v>
      </c>
      <c r="G41" s="16"/>
      <c r="H41" s="23"/>
    </row>
    <row r="42" spans="1:8">
      <c r="A42" s="17"/>
      <c r="B42" s="18"/>
      <c r="C42" s="25"/>
      <c r="D42" s="30"/>
      <c r="E42" s="30"/>
      <c r="F42" s="31">
        <f t="shared" si="0"/>
        <v>0</v>
      </c>
      <c r="G42" s="16"/>
      <c r="H42" s="23"/>
    </row>
    <row r="43" spans="1:8">
      <c r="A43" s="17"/>
      <c r="B43" s="18"/>
      <c r="C43" s="25"/>
      <c r="D43" s="30"/>
      <c r="E43" s="30"/>
      <c r="F43" s="31">
        <f t="shared" si="0"/>
        <v>0</v>
      </c>
      <c r="G43" s="16"/>
      <c r="H43" s="23"/>
    </row>
    <row r="44" spans="1:8">
      <c r="A44" s="17"/>
      <c r="B44" s="18"/>
      <c r="C44" s="25"/>
      <c r="D44" s="30"/>
      <c r="E44" s="30"/>
      <c r="F44" s="31">
        <f t="shared" si="0"/>
        <v>0</v>
      </c>
      <c r="G44" s="16"/>
      <c r="H44" s="23"/>
    </row>
    <row r="45" spans="1:8">
      <c r="A45" s="17"/>
      <c r="B45" s="18"/>
      <c r="C45" s="25"/>
      <c r="D45" s="30"/>
      <c r="E45" s="30"/>
      <c r="F45" s="31">
        <f t="shared" si="0"/>
        <v>0</v>
      </c>
      <c r="G45" s="16"/>
      <c r="H45" s="23"/>
    </row>
    <row r="46" spans="1:8">
      <c r="A46" s="17"/>
      <c r="B46" s="18"/>
      <c r="C46" s="25"/>
      <c r="D46" s="30"/>
      <c r="E46" s="30"/>
      <c r="F46" s="31">
        <f t="shared" si="0"/>
        <v>0</v>
      </c>
      <c r="G46" s="16"/>
      <c r="H46" s="23"/>
    </row>
    <row r="47" spans="1:8">
      <c r="A47" s="17"/>
      <c r="B47" s="18"/>
      <c r="C47" s="25"/>
      <c r="D47" s="30"/>
      <c r="E47" s="30"/>
      <c r="F47" s="31">
        <f t="shared" si="0"/>
        <v>0</v>
      </c>
      <c r="G47" s="16"/>
      <c r="H47" s="23"/>
    </row>
    <row r="48" spans="1:8">
      <c r="A48" s="17"/>
      <c r="B48" s="18"/>
      <c r="C48" s="25"/>
      <c r="D48" s="30"/>
      <c r="E48" s="30"/>
      <c r="F48" s="31">
        <f t="shared" si="0"/>
        <v>0</v>
      </c>
      <c r="G48" s="16"/>
      <c r="H48" s="23"/>
    </row>
    <row r="49" spans="1:8">
      <c r="A49" s="17"/>
      <c r="B49" s="18"/>
      <c r="C49" s="25"/>
      <c r="D49" s="30"/>
      <c r="E49" s="30"/>
      <c r="F49" s="31">
        <f t="shared" si="0"/>
        <v>0</v>
      </c>
      <c r="G49" s="16"/>
      <c r="H49" s="23"/>
    </row>
    <row r="50" spans="1:8">
      <c r="A50" s="17"/>
      <c r="B50" s="18"/>
      <c r="C50" s="25"/>
      <c r="D50" s="30"/>
      <c r="E50" s="30"/>
      <c r="F50" s="31">
        <f t="shared" si="0"/>
        <v>0</v>
      </c>
      <c r="G50" s="16"/>
      <c r="H50" s="23"/>
    </row>
    <row r="51" spans="1:8">
      <c r="A51" s="17"/>
      <c r="B51" s="18"/>
      <c r="C51" s="25"/>
      <c r="D51" s="30"/>
      <c r="E51" s="30"/>
      <c r="F51" s="31">
        <f t="shared" si="0"/>
        <v>0</v>
      </c>
      <c r="G51" s="16"/>
      <c r="H51" s="23"/>
    </row>
    <row r="52" spans="1:8">
      <c r="A52" s="17"/>
      <c r="B52" s="18"/>
      <c r="C52" s="25"/>
      <c r="D52" s="30"/>
      <c r="E52" s="30"/>
      <c r="F52" s="31">
        <f t="shared" si="0"/>
        <v>0</v>
      </c>
      <c r="G52" s="16"/>
      <c r="H52" s="23"/>
    </row>
    <row r="53" spans="1:8">
      <c r="A53" s="17"/>
      <c r="B53" s="18"/>
      <c r="C53" s="25"/>
      <c r="D53" s="30"/>
      <c r="E53" s="30"/>
      <c r="F53" s="31">
        <f t="shared" si="0"/>
        <v>0</v>
      </c>
      <c r="G53" s="16"/>
      <c r="H53" s="23"/>
    </row>
    <row r="54" spans="1:8">
      <c r="A54" s="17"/>
      <c r="B54" s="18"/>
      <c r="C54" s="25"/>
      <c r="D54" s="30"/>
      <c r="E54" s="30"/>
      <c r="F54" s="31">
        <f t="shared" si="0"/>
        <v>0</v>
      </c>
      <c r="G54" s="16"/>
      <c r="H54" s="23"/>
    </row>
    <row r="55" spans="1:8">
      <c r="A55" s="17"/>
      <c r="B55" s="18"/>
      <c r="C55" s="25"/>
      <c r="D55" s="30"/>
      <c r="E55" s="30"/>
      <c r="F55" s="31">
        <f t="shared" si="0"/>
        <v>0</v>
      </c>
      <c r="G55" s="16"/>
      <c r="H55" s="23"/>
    </row>
    <row r="56" spans="1:8">
      <c r="A56" s="17"/>
      <c r="B56" s="18"/>
      <c r="C56" s="25"/>
      <c r="D56" s="30"/>
      <c r="E56" s="30"/>
      <c r="F56" s="31">
        <f t="shared" si="0"/>
        <v>0</v>
      </c>
      <c r="G56" s="16"/>
      <c r="H56" s="23"/>
    </row>
    <row r="57" spans="1:8">
      <c r="A57" s="17"/>
      <c r="B57" s="18"/>
      <c r="C57" s="25"/>
      <c r="D57" s="30"/>
      <c r="E57" s="30"/>
      <c r="F57" s="31">
        <f t="shared" si="0"/>
        <v>0</v>
      </c>
      <c r="G57" s="16"/>
      <c r="H57" s="23"/>
    </row>
    <row r="58" spans="1:8">
      <c r="A58" s="17"/>
      <c r="B58" s="18"/>
      <c r="C58" s="25"/>
      <c r="D58" s="30"/>
      <c r="E58" s="30"/>
      <c r="F58" s="31">
        <f t="shared" si="0"/>
        <v>0</v>
      </c>
      <c r="G58" s="16"/>
      <c r="H58" s="23"/>
    </row>
    <row r="59" spans="1:8">
      <c r="A59" s="17"/>
      <c r="B59" s="18"/>
      <c r="C59" s="25"/>
      <c r="D59" s="30"/>
      <c r="E59" s="30"/>
      <c r="F59" s="31">
        <f t="shared" si="0"/>
        <v>0</v>
      </c>
      <c r="G59" s="16"/>
      <c r="H59" s="23"/>
    </row>
    <row r="60" spans="1:8">
      <c r="A60" s="17"/>
      <c r="B60" s="18"/>
      <c r="C60" s="25"/>
      <c r="D60" s="30"/>
      <c r="E60" s="30"/>
      <c r="F60" s="31">
        <f t="shared" si="0"/>
        <v>0</v>
      </c>
      <c r="G60" s="16"/>
      <c r="H60" s="23"/>
    </row>
    <row r="61" spans="1:8">
      <c r="A61" s="17"/>
      <c r="B61" s="18"/>
      <c r="C61" s="25"/>
      <c r="D61" s="30"/>
      <c r="E61" s="30"/>
      <c r="F61" s="31">
        <f t="shared" si="0"/>
        <v>0</v>
      </c>
      <c r="G61" s="16"/>
      <c r="H61" s="23"/>
    </row>
    <row r="62" spans="1:8">
      <c r="A62" s="17"/>
      <c r="B62" s="18"/>
      <c r="C62" s="25"/>
      <c r="D62" s="30"/>
      <c r="E62" s="30"/>
      <c r="F62" s="31">
        <f t="shared" si="0"/>
        <v>0</v>
      </c>
      <c r="G62" s="16"/>
      <c r="H62" s="23"/>
    </row>
    <row r="63" spans="1:8">
      <c r="A63" s="17"/>
      <c r="B63" s="18"/>
      <c r="C63" s="25"/>
      <c r="D63" s="30"/>
      <c r="E63" s="30"/>
      <c r="F63" s="31">
        <f t="shared" si="0"/>
        <v>0</v>
      </c>
      <c r="G63" s="16"/>
      <c r="H63" s="23"/>
    </row>
    <row r="64" spans="1:8" s="13" customFormat="1" ht="12">
      <c r="A64" s="26" t="s">
        <v>6</v>
      </c>
      <c r="B64" s="26">
        <f>COUNTA(B5:B63)</f>
        <v>2</v>
      </c>
      <c r="C64" s="26"/>
      <c r="D64" s="27">
        <f>SUM(D5:D63)</f>
        <v>4497</v>
      </c>
      <c r="E64" s="27">
        <f>SUM(E5:E63)</f>
        <v>80493962</v>
      </c>
      <c r="F64" s="36">
        <f>SUM(F5:F63)</f>
        <v>1207409.43</v>
      </c>
      <c r="G64" s="16"/>
      <c r="H64" s="23"/>
    </row>
    <row r="66" spans="1:11" s="6" customFormat="1" ht="12">
      <c r="A66" s="1"/>
      <c r="B66" s="5"/>
      <c r="C66" s="1"/>
      <c r="G66" s="13"/>
      <c r="H66" s="20"/>
      <c r="I66" s="13"/>
      <c r="J66" s="13"/>
      <c r="K66" s="13"/>
    </row>
    <row r="67" spans="1:11" s="6" customFormat="1" ht="12">
      <c r="A67" s="1"/>
      <c r="B67" s="5"/>
      <c r="C67" s="1"/>
      <c r="G67" s="13"/>
      <c r="H67" s="20"/>
      <c r="I67" s="13"/>
      <c r="J67" s="13"/>
      <c r="K67" s="13"/>
    </row>
    <row r="68" spans="1:11" s="6" customFormat="1" ht="12">
      <c r="A68" s="1"/>
      <c r="B68" s="5"/>
      <c r="C68" s="1"/>
      <c r="G68" s="13"/>
      <c r="H68" s="20"/>
      <c r="I68" s="13"/>
      <c r="J68" s="13"/>
      <c r="K68" s="13"/>
    </row>
  </sheetData>
  <mergeCells count="1">
    <mergeCell ref="A2:F2"/>
  </mergeCells>
  <phoneticPr fontId="2" type="noConversion"/>
  <printOptions horizontalCentered="1"/>
  <pageMargins left="0.47244094488188981" right="0.47244094488188981" top="0.31496062992125984" bottom="0.31496062992125984" header="0.23622047244094491" footer="0.23622047244094491"/>
  <pageSetup paperSize="9" scale="87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95"/>
  <sheetViews>
    <sheetView view="pageBreakPreview" topLeftCell="A157" zoomScaleNormal="100" zoomScaleSheetLayoutView="100" workbookViewId="0">
      <selection activeCell="G189" sqref="G188:G189"/>
    </sheetView>
  </sheetViews>
  <sheetFormatPr defaultRowHeight="13.5"/>
  <cols>
    <col min="1" max="1" width="6.33203125" style="1" customWidth="1"/>
    <col min="2" max="2" width="6.6640625" style="1" customWidth="1"/>
    <col min="3" max="3" width="20.44140625" style="46" customWidth="1"/>
    <col min="4" max="4" width="11" style="46" customWidth="1"/>
    <col min="5" max="5" width="6.88671875" style="46" customWidth="1"/>
    <col min="6" max="6" width="19" style="46" customWidth="1"/>
    <col min="7" max="7" width="7.33203125" style="47" bestFit="1" customWidth="1"/>
    <col min="8" max="8" width="13.5546875" style="47" customWidth="1"/>
    <col min="9" max="9" width="10.44140625" style="47" customWidth="1"/>
    <col min="10" max="10" width="8.88671875" style="13"/>
    <col min="11" max="11" width="10.77734375" style="20" bestFit="1" customWidth="1"/>
    <col min="12" max="14" width="8.88671875" style="13"/>
  </cols>
  <sheetData>
    <row r="1" spans="1:14" ht="23.25" customHeight="1">
      <c r="A1" s="5"/>
      <c r="B1" s="5"/>
      <c r="C1" s="45"/>
      <c r="E1" s="46" t="s">
        <v>86</v>
      </c>
    </row>
    <row r="2" spans="1:14" s="4" customFormat="1" ht="20.25">
      <c r="A2" s="68" t="str">
        <f>"2026년 "&amp;앞장!J2&amp;"월 센스 거래처별 전송내역"</f>
        <v>2026년 5월 센스 거래처별 전송내역</v>
      </c>
      <c r="B2" s="68"/>
      <c r="C2" s="68"/>
      <c r="D2" s="68"/>
      <c r="E2" s="68"/>
      <c r="F2" s="68"/>
      <c r="G2" s="68"/>
      <c r="H2" s="68"/>
      <c r="I2" s="68"/>
      <c r="J2" s="14"/>
      <c r="K2" s="21"/>
      <c r="L2" s="14"/>
      <c r="M2" s="14"/>
      <c r="N2" s="14"/>
    </row>
    <row r="3" spans="1:14" s="2" customFormat="1" ht="12">
      <c r="A3" s="1"/>
      <c r="B3" s="1"/>
      <c r="C3" s="46"/>
      <c r="D3" s="46"/>
      <c r="E3" s="46"/>
      <c r="F3" s="46"/>
      <c r="G3" s="47"/>
      <c r="H3" s="47"/>
      <c r="I3" s="45"/>
      <c r="J3" s="13"/>
      <c r="K3" s="20"/>
      <c r="L3" s="13"/>
      <c r="M3" s="13"/>
      <c r="N3" s="13"/>
    </row>
    <row r="4" spans="1:14" s="3" customFormat="1" ht="22.5" customHeight="1">
      <c r="A4" s="32" t="s">
        <v>87</v>
      </c>
      <c r="B4" s="48" t="s">
        <v>88</v>
      </c>
      <c r="C4" s="49" t="s">
        <v>89</v>
      </c>
      <c r="D4" s="49" t="s">
        <v>90</v>
      </c>
      <c r="E4" s="49" t="s">
        <v>91</v>
      </c>
      <c r="F4" s="49" t="s">
        <v>92</v>
      </c>
      <c r="G4" s="50" t="s">
        <v>93</v>
      </c>
      <c r="H4" s="50" t="s">
        <v>94</v>
      </c>
      <c r="I4" s="51" t="s">
        <v>95</v>
      </c>
      <c r="J4" s="15"/>
      <c r="K4" s="22"/>
      <c r="L4" s="15"/>
      <c r="M4" s="15"/>
      <c r="N4" s="15"/>
    </row>
    <row r="5" spans="1:14" ht="14.1" customHeight="1">
      <c r="A5" s="17">
        <v>202605</v>
      </c>
      <c r="B5" s="52">
        <v>228957</v>
      </c>
      <c r="C5" s="18" t="s">
        <v>97</v>
      </c>
      <c r="D5" s="25">
        <v>31356427</v>
      </c>
      <c r="E5" s="25" t="s">
        <v>79</v>
      </c>
      <c r="F5" s="25" t="s">
        <v>78</v>
      </c>
      <c r="G5" s="30">
        <v>194</v>
      </c>
      <c r="H5" s="30">
        <v>2106840</v>
      </c>
      <c r="I5" s="53">
        <f>H5*0.015</f>
        <v>31602.6</v>
      </c>
      <c r="J5" s="19"/>
      <c r="K5" s="23"/>
      <c r="L5" s="19"/>
    </row>
    <row r="6" spans="1:14" ht="14.1" customHeight="1">
      <c r="A6" s="17">
        <v>202605</v>
      </c>
      <c r="B6" s="52">
        <v>228957</v>
      </c>
      <c r="C6" s="18" t="s">
        <v>97</v>
      </c>
      <c r="D6" s="25">
        <v>31356427</v>
      </c>
      <c r="E6" s="25" t="s">
        <v>98</v>
      </c>
      <c r="F6" s="25" t="s">
        <v>99</v>
      </c>
      <c r="G6" s="30">
        <v>18</v>
      </c>
      <c r="H6" s="30">
        <v>671040</v>
      </c>
      <c r="I6" s="53">
        <f t="shared" ref="I6:I69" si="0">H6*0.015</f>
        <v>10065.6</v>
      </c>
      <c r="J6" s="19"/>
      <c r="K6" s="23"/>
      <c r="L6" s="19"/>
    </row>
    <row r="7" spans="1:14" ht="14.1" customHeight="1">
      <c r="A7" s="17">
        <v>202605</v>
      </c>
      <c r="B7" s="52">
        <v>228957</v>
      </c>
      <c r="C7" s="18" t="s">
        <v>97</v>
      </c>
      <c r="D7" s="25">
        <v>31356427</v>
      </c>
      <c r="E7" s="25" t="s">
        <v>100</v>
      </c>
      <c r="F7" s="25" t="s">
        <v>101</v>
      </c>
      <c r="G7" s="30">
        <v>53</v>
      </c>
      <c r="H7" s="30">
        <v>780690</v>
      </c>
      <c r="I7" s="53">
        <f t="shared" si="0"/>
        <v>11710.35</v>
      </c>
      <c r="J7" s="19"/>
      <c r="K7" s="23"/>
      <c r="L7" s="19"/>
    </row>
    <row r="8" spans="1:14" ht="14.1" customHeight="1">
      <c r="A8" s="17">
        <v>202605</v>
      </c>
      <c r="B8" s="52">
        <v>228957</v>
      </c>
      <c r="C8" s="18" t="s">
        <v>97</v>
      </c>
      <c r="D8" s="25">
        <v>31356427</v>
      </c>
      <c r="E8" s="25" t="s">
        <v>102</v>
      </c>
      <c r="F8" s="25" t="s">
        <v>103</v>
      </c>
      <c r="G8" s="30">
        <v>8</v>
      </c>
      <c r="H8" s="30">
        <v>232200</v>
      </c>
      <c r="I8" s="53">
        <f t="shared" si="0"/>
        <v>3483</v>
      </c>
      <c r="J8" s="19"/>
      <c r="K8" s="23"/>
      <c r="L8" s="19"/>
    </row>
    <row r="9" spans="1:14" ht="14.1" customHeight="1">
      <c r="A9" s="17">
        <v>202605</v>
      </c>
      <c r="B9" s="52">
        <v>228957</v>
      </c>
      <c r="C9" s="18" t="s">
        <v>97</v>
      </c>
      <c r="D9" s="25">
        <v>31356427</v>
      </c>
      <c r="E9" s="25" t="s">
        <v>104</v>
      </c>
      <c r="F9" s="25" t="s">
        <v>105</v>
      </c>
      <c r="G9" s="30">
        <v>13</v>
      </c>
      <c r="H9" s="30">
        <v>837980</v>
      </c>
      <c r="I9" s="53">
        <f t="shared" si="0"/>
        <v>12569.699999999999</v>
      </c>
      <c r="J9" s="19"/>
      <c r="K9" s="23"/>
      <c r="L9" s="19"/>
    </row>
    <row r="10" spans="1:14" ht="14.1" customHeight="1">
      <c r="A10" s="17">
        <v>202605</v>
      </c>
      <c r="B10" s="52">
        <v>228957</v>
      </c>
      <c r="C10" s="18" t="s">
        <v>97</v>
      </c>
      <c r="D10" s="25">
        <v>31356427</v>
      </c>
      <c r="E10" s="25" t="s">
        <v>106</v>
      </c>
      <c r="F10" s="25" t="s">
        <v>107</v>
      </c>
      <c r="G10" s="30">
        <v>106</v>
      </c>
      <c r="H10" s="30">
        <v>692180</v>
      </c>
      <c r="I10" s="53">
        <f t="shared" si="0"/>
        <v>10382.699999999999</v>
      </c>
      <c r="J10" s="19"/>
      <c r="K10" s="23"/>
      <c r="L10" s="19"/>
    </row>
    <row r="11" spans="1:14" ht="14.1" customHeight="1">
      <c r="A11" s="17">
        <v>202605</v>
      </c>
      <c r="B11" s="52">
        <v>228957</v>
      </c>
      <c r="C11" s="18" t="s">
        <v>97</v>
      </c>
      <c r="D11" s="25">
        <v>31356427</v>
      </c>
      <c r="E11" s="25" t="s">
        <v>110</v>
      </c>
      <c r="F11" s="25" t="s">
        <v>111</v>
      </c>
      <c r="G11" s="30">
        <v>178</v>
      </c>
      <c r="H11" s="30">
        <v>2363840</v>
      </c>
      <c r="I11" s="53">
        <f t="shared" si="0"/>
        <v>35457.599999999999</v>
      </c>
      <c r="J11" s="19"/>
      <c r="K11" s="23"/>
      <c r="L11" s="19"/>
    </row>
    <row r="12" spans="1:14" ht="14.1" customHeight="1">
      <c r="A12" s="17">
        <v>202605</v>
      </c>
      <c r="B12" s="52">
        <v>228957</v>
      </c>
      <c r="C12" s="18" t="s">
        <v>97</v>
      </c>
      <c r="D12" s="25">
        <v>31356427</v>
      </c>
      <c r="E12" s="25" t="s">
        <v>112</v>
      </c>
      <c r="F12" s="25" t="s">
        <v>113</v>
      </c>
      <c r="G12" s="30">
        <v>1</v>
      </c>
      <c r="H12" s="30">
        <v>16830</v>
      </c>
      <c r="I12" s="53">
        <f t="shared" si="0"/>
        <v>252.45</v>
      </c>
      <c r="J12" s="19"/>
      <c r="K12" s="23"/>
      <c r="L12" s="19"/>
    </row>
    <row r="13" spans="1:14" ht="14.1" customHeight="1">
      <c r="A13" s="17">
        <v>202605</v>
      </c>
      <c r="B13" s="52">
        <v>228957</v>
      </c>
      <c r="C13" s="18" t="s">
        <v>97</v>
      </c>
      <c r="D13" s="25">
        <v>31356427</v>
      </c>
      <c r="E13" s="25" t="s">
        <v>21</v>
      </c>
      <c r="F13" s="25" t="s">
        <v>22</v>
      </c>
      <c r="G13" s="30">
        <v>111</v>
      </c>
      <c r="H13" s="30">
        <v>5536680</v>
      </c>
      <c r="I13" s="53">
        <f t="shared" si="0"/>
        <v>83050.2</v>
      </c>
      <c r="J13" s="19"/>
      <c r="K13" s="23"/>
      <c r="L13" s="19"/>
    </row>
    <row r="14" spans="1:14" ht="14.1" customHeight="1">
      <c r="A14" s="17">
        <v>202605</v>
      </c>
      <c r="B14" s="52">
        <v>228957</v>
      </c>
      <c r="C14" s="18" t="s">
        <v>97</v>
      </c>
      <c r="D14" s="25">
        <v>31356427</v>
      </c>
      <c r="E14" s="25" t="s">
        <v>272</v>
      </c>
      <c r="F14" s="25" t="s">
        <v>273</v>
      </c>
      <c r="G14" s="30">
        <v>1</v>
      </c>
      <c r="H14" s="30">
        <v>8460</v>
      </c>
      <c r="I14" s="53">
        <f t="shared" si="0"/>
        <v>126.89999999999999</v>
      </c>
      <c r="J14" s="19"/>
      <c r="K14" s="23"/>
      <c r="L14" s="19"/>
    </row>
    <row r="15" spans="1:14" ht="14.1" customHeight="1">
      <c r="A15" s="17">
        <v>202605</v>
      </c>
      <c r="B15" s="52">
        <v>228957</v>
      </c>
      <c r="C15" s="18" t="s">
        <v>97</v>
      </c>
      <c r="D15" s="25">
        <v>31356427</v>
      </c>
      <c r="E15" s="25" t="s">
        <v>114</v>
      </c>
      <c r="F15" s="25" t="s">
        <v>115</v>
      </c>
      <c r="G15" s="30">
        <v>1</v>
      </c>
      <c r="H15" s="30">
        <v>1380</v>
      </c>
      <c r="I15" s="53">
        <f t="shared" si="0"/>
        <v>20.7</v>
      </c>
      <c r="J15" s="19"/>
      <c r="K15" s="23"/>
      <c r="L15" s="19"/>
    </row>
    <row r="16" spans="1:14" ht="14.1" customHeight="1">
      <c r="A16" s="17">
        <v>202605</v>
      </c>
      <c r="B16" s="52">
        <v>228957</v>
      </c>
      <c r="C16" s="18" t="s">
        <v>97</v>
      </c>
      <c r="D16" s="25">
        <v>31356427</v>
      </c>
      <c r="E16" s="25" t="s">
        <v>116</v>
      </c>
      <c r="F16" s="25" t="s">
        <v>117</v>
      </c>
      <c r="G16" s="30">
        <v>1</v>
      </c>
      <c r="H16" s="30">
        <v>1620</v>
      </c>
      <c r="I16" s="53">
        <f t="shared" si="0"/>
        <v>24.3</v>
      </c>
      <c r="J16" s="19"/>
      <c r="K16" s="23"/>
      <c r="L16" s="19"/>
    </row>
    <row r="17" spans="1:12" ht="14.1" customHeight="1">
      <c r="A17" s="17">
        <v>202605</v>
      </c>
      <c r="B17" s="52">
        <v>228957</v>
      </c>
      <c r="C17" s="18" t="s">
        <v>97</v>
      </c>
      <c r="D17" s="25">
        <v>31356427</v>
      </c>
      <c r="E17" s="25" t="s">
        <v>274</v>
      </c>
      <c r="F17" s="25" t="s">
        <v>275</v>
      </c>
      <c r="G17" s="30">
        <v>1</v>
      </c>
      <c r="H17" s="30">
        <v>1350</v>
      </c>
      <c r="I17" s="53">
        <f t="shared" si="0"/>
        <v>20.25</v>
      </c>
      <c r="J17" s="19"/>
      <c r="K17" s="23"/>
      <c r="L17" s="19"/>
    </row>
    <row r="18" spans="1:12" ht="14.1" customHeight="1">
      <c r="A18" s="17">
        <v>202605</v>
      </c>
      <c r="B18" s="52">
        <v>228957</v>
      </c>
      <c r="C18" s="18" t="s">
        <v>97</v>
      </c>
      <c r="D18" s="25">
        <v>31356427</v>
      </c>
      <c r="E18" s="25" t="s">
        <v>118</v>
      </c>
      <c r="F18" s="25" t="s">
        <v>119</v>
      </c>
      <c r="G18" s="30">
        <v>1</v>
      </c>
      <c r="H18" s="30">
        <v>1300</v>
      </c>
      <c r="I18" s="53">
        <f t="shared" si="0"/>
        <v>19.5</v>
      </c>
      <c r="J18" s="19"/>
      <c r="K18" s="23"/>
      <c r="L18" s="19"/>
    </row>
    <row r="19" spans="1:12" ht="14.1" customHeight="1">
      <c r="A19" s="17">
        <v>202605</v>
      </c>
      <c r="B19" s="52">
        <v>228957</v>
      </c>
      <c r="C19" s="18" t="s">
        <v>97</v>
      </c>
      <c r="D19" s="25">
        <v>31356427</v>
      </c>
      <c r="E19" s="25" t="s">
        <v>120</v>
      </c>
      <c r="F19" s="25" t="s">
        <v>121</v>
      </c>
      <c r="G19" s="30">
        <v>8</v>
      </c>
      <c r="H19" s="30">
        <v>12800</v>
      </c>
      <c r="I19" s="53">
        <f t="shared" si="0"/>
        <v>192</v>
      </c>
      <c r="J19" s="19"/>
      <c r="K19" s="23"/>
      <c r="L19" s="19"/>
    </row>
    <row r="20" spans="1:12" ht="14.1" customHeight="1">
      <c r="A20" s="17">
        <v>202605</v>
      </c>
      <c r="B20" s="52">
        <v>228957</v>
      </c>
      <c r="C20" s="18" t="s">
        <v>97</v>
      </c>
      <c r="D20" s="25">
        <v>31356427</v>
      </c>
      <c r="E20" s="25" t="s">
        <v>122</v>
      </c>
      <c r="F20" s="25" t="s">
        <v>123</v>
      </c>
      <c r="G20" s="30">
        <v>10</v>
      </c>
      <c r="H20" s="30">
        <v>19400</v>
      </c>
      <c r="I20" s="53">
        <f t="shared" si="0"/>
        <v>291</v>
      </c>
      <c r="J20" s="19"/>
      <c r="K20" s="23"/>
      <c r="L20" s="19"/>
    </row>
    <row r="21" spans="1:12" ht="14.1" customHeight="1">
      <c r="A21" s="17">
        <v>202605</v>
      </c>
      <c r="B21" s="52">
        <v>228957</v>
      </c>
      <c r="C21" s="18" t="s">
        <v>97</v>
      </c>
      <c r="D21" s="25">
        <v>31356427</v>
      </c>
      <c r="E21" s="25" t="s">
        <v>124</v>
      </c>
      <c r="F21" s="25" t="s">
        <v>125</v>
      </c>
      <c r="G21" s="30">
        <v>10</v>
      </c>
      <c r="H21" s="30">
        <v>18900</v>
      </c>
      <c r="I21" s="53">
        <f t="shared" si="0"/>
        <v>283.5</v>
      </c>
      <c r="J21" s="19"/>
      <c r="K21" s="23"/>
      <c r="L21" s="19"/>
    </row>
    <row r="22" spans="1:12" ht="14.1" customHeight="1">
      <c r="A22" s="17">
        <v>202605</v>
      </c>
      <c r="B22" s="52">
        <v>228957</v>
      </c>
      <c r="C22" s="18" t="s">
        <v>97</v>
      </c>
      <c r="D22" s="25">
        <v>31356427</v>
      </c>
      <c r="E22" s="25" t="s">
        <v>126</v>
      </c>
      <c r="F22" s="25" t="s">
        <v>127</v>
      </c>
      <c r="G22" s="30">
        <v>1</v>
      </c>
      <c r="H22" s="30">
        <v>3520</v>
      </c>
      <c r="I22" s="53">
        <f t="shared" si="0"/>
        <v>52.8</v>
      </c>
      <c r="J22" s="19"/>
      <c r="K22" s="23"/>
      <c r="L22" s="19"/>
    </row>
    <row r="23" spans="1:12" ht="14.1" customHeight="1">
      <c r="A23" s="17">
        <v>202605</v>
      </c>
      <c r="B23" s="52">
        <v>228957</v>
      </c>
      <c r="C23" s="18" t="s">
        <v>97</v>
      </c>
      <c r="D23" s="25">
        <v>31356427</v>
      </c>
      <c r="E23" s="25" t="s">
        <v>128</v>
      </c>
      <c r="F23" s="25" t="s">
        <v>129</v>
      </c>
      <c r="G23" s="30">
        <v>17</v>
      </c>
      <c r="H23" s="30">
        <v>26520</v>
      </c>
      <c r="I23" s="53">
        <f t="shared" si="0"/>
        <v>397.8</v>
      </c>
      <c r="J23" s="19"/>
      <c r="K23" s="23"/>
      <c r="L23" s="19"/>
    </row>
    <row r="24" spans="1:12" ht="14.1" customHeight="1">
      <c r="A24" s="17">
        <v>202605</v>
      </c>
      <c r="B24" s="52">
        <v>228957</v>
      </c>
      <c r="C24" s="18" t="s">
        <v>97</v>
      </c>
      <c r="D24" s="25">
        <v>31356427</v>
      </c>
      <c r="E24" s="25" t="s">
        <v>130</v>
      </c>
      <c r="F24" s="25" t="s">
        <v>131</v>
      </c>
      <c r="G24" s="30">
        <v>17</v>
      </c>
      <c r="H24" s="30">
        <v>29070</v>
      </c>
      <c r="I24" s="53">
        <f t="shared" si="0"/>
        <v>436.05</v>
      </c>
      <c r="J24" s="19"/>
      <c r="K24" s="23"/>
      <c r="L24" s="19"/>
    </row>
    <row r="25" spans="1:12" ht="14.1" customHeight="1">
      <c r="A25" s="17">
        <v>202605</v>
      </c>
      <c r="B25" s="52">
        <v>228957</v>
      </c>
      <c r="C25" s="18" t="s">
        <v>97</v>
      </c>
      <c r="D25" s="25">
        <v>31356427</v>
      </c>
      <c r="E25" s="25" t="s">
        <v>132</v>
      </c>
      <c r="F25" s="25" t="s">
        <v>133</v>
      </c>
      <c r="G25" s="30">
        <v>35</v>
      </c>
      <c r="H25" s="30">
        <v>58800</v>
      </c>
      <c r="I25" s="53">
        <f t="shared" si="0"/>
        <v>882</v>
      </c>
      <c r="J25" s="19"/>
      <c r="K25" s="23"/>
      <c r="L25" s="19"/>
    </row>
    <row r="26" spans="1:12" ht="14.1" customHeight="1">
      <c r="A26" s="17">
        <v>202605</v>
      </c>
      <c r="B26" s="52">
        <v>228957</v>
      </c>
      <c r="C26" s="18" t="s">
        <v>97</v>
      </c>
      <c r="D26" s="25">
        <v>31356427</v>
      </c>
      <c r="E26" s="25" t="s">
        <v>134</v>
      </c>
      <c r="F26" s="25" t="s">
        <v>135</v>
      </c>
      <c r="G26" s="30">
        <v>34</v>
      </c>
      <c r="H26" s="30">
        <v>57120</v>
      </c>
      <c r="I26" s="53">
        <f t="shared" si="0"/>
        <v>856.8</v>
      </c>
      <c r="J26" s="19"/>
      <c r="K26" s="23"/>
      <c r="L26" s="19"/>
    </row>
    <row r="27" spans="1:12" ht="14.1" customHeight="1">
      <c r="A27" s="17">
        <v>202605</v>
      </c>
      <c r="B27" s="52">
        <v>228957</v>
      </c>
      <c r="C27" s="18" t="s">
        <v>97</v>
      </c>
      <c r="D27" s="25">
        <v>31356427</v>
      </c>
      <c r="E27" s="25" t="s">
        <v>136</v>
      </c>
      <c r="F27" s="25" t="s">
        <v>137</v>
      </c>
      <c r="G27" s="30">
        <v>35</v>
      </c>
      <c r="H27" s="30">
        <v>58800</v>
      </c>
      <c r="I27" s="53">
        <f t="shared" si="0"/>
        <v>882</v>
      </c>
      <c r="J27" s="19"/>
      <c r="K27" s="23"/>
      <c r="L27" s="19"/>
    </row>
    <row r="28" spans="1:12" ht="14.1" customHeight="1">
      <c r="A28" s="17">
        <v>202605</v>
      </c>
      <c r="B28" s="52">
        <v>228957</v>
      </c>
      <c r="C28" s="18" t="s">
        <v>97</v>
      </c>
      <c r="D28" s="25">
        <v>31356427</v>
      </c>
      <c r="E28" s="25" t="s">
        <v>138</v>
      </c>
      <c r="F28" s="25" t="s">
        <v>139</v>
      </c>
      <c r="G28" s="30">
        <v>37</v>
      </c>
      <c r="H28" s="30">
        <v>62160</v>
      </c>
      <c r="I28" s="53">
        <f t="shared" si="0"/>
        <v>932.4</v>
      </c>
      <c r="J28" s="19"/>
      <c r="K28" s="23"/>
      <c r="L28" s="19"/>
    </row>
    <row r="29" spans="1:12" ht="14.1" customHeight="1">
      <c r="A29" s="17">
        <v>202605</v>
      </c>
      <c r="B29" s="52">
        <v>228957</v>
      </c>
      <c r="C29" s="18" t="s">
        <v>97</v>
      </c>
      <c r="D29" s="25">
        <v>31356427</v>
      </c>
      <c r="E29" s="25" t="s">
        <v>140</v>
      </c>
      <c r="F29" s="25" t="s">
        <v>141</v>
      </c>
      <c r="G29" s="30">
        <v>37</v>
      </c>
      <c r="H29" s="30">
        <v>62160</v>
      </c>
      <c r="I29" s="53">
        <f t="shared" si="0"/>
        <v>932.4</v>
      </c>
      <c r="J29" s="19"/>
      <c r="K29" s="23"/>
      <c r="L29" s="19"/>
    </row>
    <row r="30" spans="1:12" ht="14.1" customHeight="1">
      <c r="A30" s="17">
        <v>202605</v>
      </c>
      <c r="B30" s="52">
        <v>228957</v>
      </c>
      <c r="C30" s="18" t="s">
        <v>97</v>
      </c>
      <c r="D30" s="25">
        <v>31356427</v>
      </c>
      <c r="E30" s="25" t="s">
        <v>142</v>
      </c>
      <c r="F30" s="25" t="s">
        <v>143</v>
      </c>
      <c r="G30" s="30">
        <v>37</v>
      </c>
      <c r="H30" s="30">
        <v>221260</v>
      </c>
      <c r="I30" s="53">
        <f t="shared" si="0"/>
        <v>3318.9</v>
      </c>
      <c r="J30" s="19"/>
      <c r="K30" s="23"/>
      <c r="L30" s="19"/>
    </row>
    <row r="31" spans="1:12" ht="14.1" customHeight="1">
      <c r="A31" s="17">
        <v>202605</v>
      </c>
      <c r="B31" s="52">
        <v>228957</v>
      </c>
      <c r="C31" s="18" t="s">
        <v>97</v>
      </c>
      <c r="D31" s="25">
        <v>31356427</v>
      </c>
      <c r="E31" s="25" t="s">
        <v>144</v>
      </c>
      <c r="F31" s="25" t="s">
        <v>145</v>
      </c>
      <c r="G31" s="30">
        <v>7</v>
      </c>
      <c r="H31" s="30">
        <v>18270</v>
      </c>
      <c r="I31" s="53">
        <f t="shared" si="0"/>
        <v>274.05</v>
      </c>
      <c r="J31" s="19"/>
      <c r="K31" s="23"/>
      <c r="L31" s="19"/>
    </row>
    <row r="32" spans="1:12" ht="14.1" customHeight="1">
      <c r="A32" s="17">
        <v>202605</v>
      </c>
      <c r="B32" s="52">
        <v>228957</v>
      </c>
      <c r="C32" s="18" t="s">
        <v>97</v>
      </c>
      <c r="D32" s="25">
        <v>31356427</v>
      </c>
      <c r="E32" s="25" t="s">
        <v>146</v>
      </c>
      <c r="F32" s="25" t="s">
        <v>147</v>
      </c>
      <c r="G32" s="30">
        <v>7</v>
      </c>
      <c r="H32" s="30">
        <v>18270</v>
      </c>
      <c r="I32" s="53">
        <f t="shared" si="0"/>
        <v>274.05</v>
      </c>
      <c r="J32" s="19"/>
      <c r="K32" s="23"/>
      <c r="L32" s="19"/>
    </row>
    <row r="33" spans="1:12" ht="14.1" customHeight="1">
      <c r="A33" s="17">
        <v>202605</v>
      </c>
      <c r="B33" s="52">
        <v>228957</v>
      </c>
      <c r="C33" s="18" t="s">
        <v>97</v>
      </c>
      <c r="D33" s="25">
        <v>31356427</v>
      </c>
      <c r="E33" s="25" t="s">
        <v>148</v>
      </c>
      <c r="F33" s="25" t="s">
        <v>149</v>
      </c>
      <c r="G33" s="30">
        <v>8</v>
      </c>
      <c r="H33" s="30">
        <v>30720</v>
      </c>
      <c r="I33" s="53">
        <f t="shared" si="0"/>
        <v>460.79999999999995</v>
      </c>
      <c r="J33" s="19"/>
      <c r="K33" s="23"/>
      <c r="L33" s="19"/>
    </row>
    <row r="34" spans="1:12" ht="14.1" customHeight="1">
      <c r="A34" s="17">
        <v>202605</v>
      </c>
      <c r="B34" s="52">
        <v>228957</v>
      </c>
      <c r="C34" s="18" t="s">
        <v>97</v>
      </c>
      <c r="D34" s="25">
        <v>31356427</v>
      </c>
      <c r="E34" s="25" t="s">
        <v>150</v>
      </c>
      <c r="F34" s="25" t="s">
        <v>151</v>
      </c>
      <c r="G34" s="30">
        <v>116</v>
      </c>
      <c r="H34" s="30">
        <v>754000</v>
      </c>
      <c r="I34" s="53">
        <f t="shared" si="0"/>
        <v>11310</v>
      </c>
      <c r="J34" s="19"/>
      <c r="K34" s="23"/>
      <c r="L34" s="19"/>
    </row>
    <row r="35" spans="1:12" ht="14.1" customHeight="1">
      <c r="A35" s="17">
        <v>202605</v>
      </c>
      <c r="B35" s="52">
        <v>228957</v>
      </c>
      <c r="C35" s="18" t="s">
        <v>97</v>
      </c>
      <c r="D35" s="25">
        <v>31356427</v>
      </c>
      <c r="E35" s="25" t="s">
        <v>152</v>
      </c>
      <c r="F35" s="25" t="s">
        <v>153</v>
      </c>
      <c r="G35" s="30">
        <v>1</v>
      </c>
      <c r="H35" s="30">
        <v>2750</v>
      </c>
      <c r="I35" s="53">
        <f t="shared" si="0"/>
        <v>41.25</v>
      </c>
      <c r="J35" s="19"/>
      <c r="K35" s="23"/>
      <c r="L35" s="19"/>
    </row>
    <row r="36" spans="1:12" ht="14.1" customHeight="1">
      <c r="A36" s="17">
        <v>202605</v>
      </c>
      <c r="B36" s="52">
        <v>228957</v>
      </c>
      <c r="C36" s="18" t="s">
        <v>97</v>
      </c>
      <c r="D36" s="25">
        <v>31356427</v>
      </c>
      <c r="E36" s="25" t="s">
        <v>154</v>
      </c>
      <c r="F36" s="25" t="s">
        <v>155</v>
      </c>
      <c r="G36" s="30">
        <v>1</v>
      </c>
      <c r="H36" s="30">
        <v>3610</v>
      </c>
      <c r="I36" s="53">
        <f t="shared" si="0"/>
        <v>54.15</v>
      </c>
      <c r="J36" s="19"/>
      <c r="K36" s="23"/>
      <c r="L36" s="19"/>
    </row>
    <row r="37" spans="1:12" ht="14.1" customHeight="1">
      <c r="A37" s="17">
        <v>202605</v>
      </c>
      <c r="B37" s="52">
        <v>228957</v>
      </c>
      <c r="C37" s="18" t="s">
        <v>97</v>
      </c>
      <c r="D37" s="25">
        <v>31356427</v>
      </c>
      <c r="E37" s="25" t="s">
        <v>41</v>
      </c>
      <c r="F37" s="25" t="s">
        <v>42</v>
      </c>
      <c r="G37" s="30">
        <v>23</v>
      </c>
      <c r="H37" s="30">
        <v>44850</v>
      </c>
      <c r="I37" s="53">
        <f t="shared" si="0"/>
        <v>672.75</v>
      </c>
      <c r="J37" s="19"/>
      <c r="K37" s="23"/>
      <c r="L37" s="19"/>
    </row>
    <row r="38" spans="1:12" ht="14.1" customHeight="1">
      <c r="A38" s="17">
        <v>202605</v>
      </c>
      <c r="B38" s="52">
        <v>228957</v>
      </c>
      <c r="C38" s="18" t="s">
        <v>97</v>
      </c>
      <c r="D38" s="25">
        <v>31356427</v>
      </c>
      <c r="E38" s="25" t="s">
        <v>276</v>
      </c>
      <c r="F38" s="25" t="s">
        <v>277</v>
      </c>
      <c r="G38" s="30">
        <v>1</v>
      </c>
      <c r="H38" s="30">
        <v>8990</v>
      </c>
      <c r="I38" s="53">
        <f t="shared" si="0"/>
        <v>134.85</v>
      </c>
      <c r="J38" s="19"/>
      <c r="K38" s="23"/>
      <c r="L38" s="19"/>
    </row>
    <row r="39" spans="1:12" ht="14.1" customHeight="1">
      <c r="A39" s="17">
        <v>202605</v>
      </c>
      <c r="B39" s="52">
        <v>228957</v>
      </c>
      <c r="C39" s="18" t="s">
        <v>97</v>
      </c>
      <c r="D39" s="25">
        <v>31356427</v>
      </c>
      <c r="E39" s="25" t="s">
        <v>43</v>
      </c>
      <c r="F39" s="25" t="s">
        <v>44</v>
      </c>
      <c r="G39" s="30">
        <v>10</v>
      </c>
      <c r="H39" s="30">
        <v>72000</v>
      </c>
      <c r="I39" s="53">
        <f t="shared" si="0"/>
        <v>1080</v>
      </c>
      <c r="J39" s="19"/>
      <c r="K39" s="23"/>
      <c r="L39" s="19"/>
    </row>
    <row r="40" spans="1:12" ht="14.1" customHeight="1">
      <c r="A40" s="17">
        <v>202605</v>
      </c>
      <c r="B40" s="52">
        <v>228957</v>
      </c>
      <c r="C40" s="18" t="s">
        <v>97</v>
      </c>
      <c r="D40" s="25">
        <v>31356427</v>
      </c>
      <c r="E40" s="25" t="s">
        <v>45</v>
      </c>
      <c r="F40" s="25" t="s">
        <v>46</v>
      </c>
      <c r="G40" s="30">
        <v>15</v>
      </c>
      <c r="H40" s="30">
        <v>188550</v>
      </c>
      <c r="I40" s="53">
        <f t="shared" si="0"/>
        <v>2828.25</v>
      </c>
      <c r="J40" s="19"/>
      <c r="K40" s="23"/>
      <c r="L40" s="19"/>
    </row>
    <row r="41" spans="1:12" ht="14.1" customHeight="1">
      <c r="A41" s="17">
        <v>202605</v>
      </c>
      <c r="B41" s="52">
        <v>228957</v>
      </c>
      <c r="C41" s="18" t="s">
        <v>97</v>
      </c>
      <c r="D41" s="25">
        <v>31356427</v>
      </c>
      <c r="E41" s="25" t="s">
        <v>156</v>
      </c>
      <c r="F41" s="25" t="s">
        <v>157</v>
      </c>
      <c r="G41" s="30">
        <v>11</v>
      </c>
      <c r="H41" s="30">
        <v>147290</v>
      </c>
      <c r="I41" s="53">
        <f t="shared" si="0"/>
        <v>2209.35</v>
      </c>
      <c r="J41" s="19"/>
      <c r="K41" s="23"/>
      <c r="L41" s="19"/>
    </row>
    <row r="42" spans="1:12" ht="14.1" customHeight="1">
      <c r="A42" s="17">
        <v>202605</v>
      </c>
      <c r="B42" s="52">
        <v>228957</v>
      </c>
      <c r="C42" s="18" t="s">
        <v>97</v>
      </c>
      <c r="D42" s="25">
        <v>31356427</v>
      </c>
      <c r="E42" s="25" t="s">
        <v>158</v>
      </c>
      <c r="F42" s="25" t="s">
        <v>159</v>
      </c>
      <c r="G42" s="30">
        <v>1</v>
      </c>
      <c r="H42" s="30">
        <v>22990</v>
      </c>
      <c r="I42" s="53">
        <f t="shared" si="0"/>
        <v>344.84999999999997</v>
      </c>
      <c r="J42" s="19"/>
      <c r="K42" s="23"/>
      <c r="L42" s="19"/>
    </row>
    <row r="43" spans="1:12" ht="14.1" customHeight="1">
      <c r="A43" s="17">
        <v>202605</v>
      </c>
      <c r="B43" s="52">
        <v>228957</v>
      </c>
      <c r="C43" s="18" t="s">
        <v>97</v>
      </c>
      <c r="D43" s="25">
        <v>31356427</v>
      </c>
      <c r="E43" s="25" t="s">
        <v>160</v>
      </c>
      <c r="F43" s="25" t="s">
        <v>161</v>
      </c>
      <c r="G43" s="30">
        <v>1</v>
      </c>
      <c r="H43" s="30">
        <v>22990</v>
      </c>
      <c r="I43" s="53">
        <f t="shared" si="0"/>
        <v>344.84999999999997</v>
      </c>
      <c r="J43" s="19"/>
      <c r="K43" s="23"/>
      <c r="L43" s="19"/>
    </row>
    <row r="44" spans="1:12" ht="14.1" customHeight="1">
      <c r="A44" s="17">
        <v>202605</v>
      </c>
      <c r="B44" s="52">
        <v>228957</v>
      </c>
      <c r="C44" s="18" t="s">
        <v>97</v>
      </c>
      <c r="D44" s="25">
        <v>31356427</v>
      </c>
      <c r="E44" s="25" t="s">
        <v>162</v>
      </c>
      <c r="F44" s="25" t="s">
        <v>163</v>
      </c>
      <c r="G44" s="30">
        <v>234</v>
      </c>
      <c r="H44" s="30">
        <v>2669940</v>
      </c>
      <c r="I44" s="53">
        <f t="shared" si="0"/>
        <v>40049.1</v>
      </c>
      <c r="J44" s="19"/>
      <c r="K44" s="23"/>
      <c r="L44" s="19"/>
    </row>
    <row r="45" spans="1:12" ht="14.1" customHeight="1">
      <c r="A45" s="17">
        <v>202605</v>
      </c>
      <c r="B45" s="52">
        <v>228957</v>
      </c>
      <c r="C45" s="18" t="s">
        <v>97</v>
      </c>
      <c r="D45" s="25">
        <v>31356427</v>
      </c>
      <c r="E45" s="25" t="s">
        <v>49</v>
      </c>
      <c r="F45" s="25" t="s">
        <v>50</v>
      </c>
      <c r="G45" s="30">
        <v>7</v>
      </c>
      <c r="H45" s="30">
        <v>67760</v>
      </c>
      <c r="I45" s="53">
        <f t="shared" si="0"/>
        <v>1016.4</v>
      </c>
      <c r="J45" s="19"/>
      <c r="K45" s="23"/>
      <c r="L45" s="19"/>
    </row>
    <row r="46" spans="1:12" ht="14.1" customHeight="1">
      <c r="A46" s="17">
        <v>202605</v>
      </c>
      <c r="B46" s="52">
        <v>228957</v>
      </c>
      <c r="C46" s="18" t="s">
        <v>97</v>
      </c>
      <c r="D46" s="25">
        <v>31356427</v>
      </c>
      <c r="E46" s="25" t="s">
        <v>164</v>
      </c>
      <c r="F46" s="25" t="s">
        <v>165</v>
      </c>
      <c r="G46" s="30">
        <v>40</v>
      </c>
      <c r="H46" s="30">
        <v>447600</v>
      </c>
      <c r="I46" s="53">
        <f t="shared" si="0"/>
        <v>6714</v>
      </c>
      <c r="J46" s="19"/>
      <c r="K46" s="23"/>
      <c r="L46" s="19"/>
    </row>
    <row r="47" spans="1:12" ht="14.1" customHeight="1">
      <c r="A47" s="17">
        <v>202605</v>
      </c>
      <c r="B47" s="52">
        <v>228957</v>
      </c>
      <c r="C47" s="18" t="s">
        <v>97</v>
      </c>
      <c r="D47" s="25">
        <v>31356427</v>
      </c>
      <c r="E47" s="25" t="s">
        <v>166</v>
      </c>
      <c r="F47" s="25" t="s">
        <v>167</v>
      </c>
      <c r="G47" s="30">
        <v>233</v>
      </c>
      <c r="H47" s="30">
        <v>2658530</v>
      </c>
      <c r="I47" s="53">
        <f t="shared" si="0"/>
        <v>39877.949999999997</v>
      </c>
      <c r="J47" s="19"/>
      <c r="K47" s="23"/>
      <c r="L47" s="19"/>
    </row>
    <row r="48" spans="1:12" ht="14.1" customHeight="1">
      <c r="A48" s="17">
        <v>202605</v>
      </c>
      <c r="B48" s="52">
        <v>228957</v>
      </c>
      <c r="C48" s="18" t="s">
        <v>97</v>
      </c>
      <c r="D48" s="25">
        <v>31356427</v>
      </c>
      <c r="E48" s="25" t="s">
        <v>168</v>
      </c>
      <c r="F48" s="25" t="s">
        <v>169</v>
      </c>
      <c r="G48" s="30">
        <v>238</v>
      </c>
      <c r="H48" s="30">
        <v>3772300</v>
      </c>
      <c r="I48" s="53">
        <f t="shared" si="0"/>
        <v>56584.5</v>
      </c>
      <c r="J48" s="19"/>
      <c r="K48" s="23"/>
      <c r="L48" s="19"/>
    </row>
    <row r="49" spans="1:12" ht="14.1" customHeight="1">
      <c r="A49" s="17">
        <v>202605</v>
      </c>
      <c r="B49" s="52">
        <v>228957</v>
      </c>
      <c r="C49" s="18" t="s">
        <v>97</v>
      </c>
      <c r="D49" s="25">
        <v>31356427</v>
      </c>
      <c r="E49" s="25" t="s">
        <v>51</v>
      </c>
      <c r="F49" s="25" t="s">
        <v>52</v>
      </c>
      <c r="G49" s="30">
        <v>14</v>
      </c>
      <c r="H49" s="30">
        <v>262500</v>
      </c>
      <c r="I49" s="53">
        <f t="shared" si="0"/>
        <v>3937.5</v>
      </c>
      <c r="J49" s="19"/>
      <c r="K49" s="23"/>
      <c r="L49" s="19"/>
    </row>
    <row r="50" spans="1:12" ht="14.1" customHeight="1">
      <c r="A50" s="17">
        <v>202605</v>
      </c>
      <c r="B50" s="52">
        <v>228957</v>
      </c>
      <c r="C50" s="18" t="s">
        <v>97</v>
      </c>
      <c r="D50" s="25">
        <v>31356427</v>
      </c>
      <c r="E50" s="25" t="s">
        <v>53</v>
      </c>
      <c r="F50" s="25" t="s">
        <v>54</v>
      </c>
      <c r="G50" s="30">
        <v>13</v>
      </c>
      <c r="H50" s="30">
        <v>218790</v>
      </c>
      <c r="I50" s="53">
        <f t="shared" si="0"/>
        <v>3281.85</v>
      </c>
      <c r="J50" s="19"/>
      <c r="K50" s="23"/>
      <c r="L50" s="19"/>
    </row>
    <row r="51" spans="1:12" ht="14.1" customHeight="1">
      <c r="A51" s="17">
        <v>202605</v>
      </c>
      <c r="B51" s="52">
        <v>228957</v>
      </c>
      <c r="C51" s="18" t="s">
        <v>97</v>
      </c>
      <c r="D51" s="25">
        <v>31356427</v>
      </c>
      <c r="E51" s="25" t="s">
        <v>170</v>
      </c>
      <c r="F51" s="25" t="s">
        <v>171</v>
      </c>
      <c r="G51" s="30">
        <v>1</v>
      </c>
      <c r="H51" s="30">
        <v>18750</v>
      </c>
      <c r="I51" s="53">
        <f t="shared" si="0"/>
        <v>281.25</v>
      </c>
      <c r="J51" s="19"/>
      <c r="K51" s="23"/>
      <c r="L51" s="19"/>
    </row>
    <row r="52" spans="1:12" ht="14.1" customHeight="1">
      <c r="A52" s="17">
        <v>202605</v>
      </c>
      <c r="B52" s="52">
        <v>228957</v>
      </c>
      <c r="C52" s="18" t="s">
        <v>97</v>
      </c>
      <c r="D52" s="25">
        <v>31356427</v>
      </c>
      <c r="E52" s="25" t="s">
        <v>172</v>
      </c>
      <c r="F52" s="25" t="s">
        <v>173</v>
      </c>
      <c r="G52" s="30">
        <v>12</v>
      </c>
      <c r="H52" s="30">
        <v>225000</v>
      </c>
      <c r="I52" s="53">
        <f t="shared" si="0"/>
        <v>3375</v>
      </c>
      <c r="J52" s="19"/>
      <c r="K52" s="23"/>
      <c r="L52" s="19"/>
    </row>
    <row r="53" spans="1:12" ht="14.1" customHeight="1">
      <c r="A53" s="17">
        <v>202605</v>
      </c>
      <c r="B53" s="52">
        <v>228957</v>
      </c>
      <c r="C53" s="18" t="s">
        <v>97</v>
      </c>
      <c r="D53" s="25">
        <v>31356427</v>
      </c>
      <c r="E53" s="25" t="s">
        <v>174</v>
      </c>
      <c r="F53" s="25" t="s">
        <v>175</v>
      </c>
      <c r="G53" s="30">
        <v>1</v>
      </c>
      <c r="H53" s="30">
        <v>18750</v>
      </c>
      <c r="I53" s="53">
        <f t="shared" si="0"/>
        <v>281.25</v>
      </c>
      <c r="J53" s="19"/>
      <c r="K53" s="23"/>
      <c r="L53" s="19"/>
    </row>
    <row r="54" spans="1:12" ht="14.1" customHeight="1">
      <c r="A54" s="17">
        <v>202605</v>
      </c>
      <c r="B54" s="52">
        <v>228957</v>
      </c>
      <c r="C54" s="18" t="s">
        <v>97</v>
      </c>
      <c r="D54" s="25">
        <v>31356427</v>
      </c>
      <c r="E54" s="25" t="s">
        <v>176</v>
      </c>
      <c r="F54" s="25" t="s">
        <v>177</v>
      </c>
      <c r="G54" s="30">
        <v>9</v>
      </c>
      <c r="H54" s="30">
        <v>300330</v>
      </c>
      <c r="I54" s="53">
        <f t="shared" si="0"/>
        <v>4504.95</v>
      </c>
      <c r="J54" s="19"/>
      <c r="K54" s="23"/>
      <c r="L54" s="19"/>
    </row>
    <row r="55" spans="1:12" ht="14.1" customHeight="1">
      <c r="A55" s="17">
        <v>202605</v>
      </c>
      <c r="B55" s="52">
        <v>228957</v>
      </c>
      <c r="C55" s="18" t="s">
        <v>97</v>
      </c>
      <c r="D55" s="25">
        <v>31356427</v>
      </c>
      <c r="E55" s="25" t="s">
        <v>178</v>
      </c>
      <c r="F55" s="25" t="s">
        <v>179</v>
      </c>
      <c r="G55" s="30">
        <v>154</v>
      </c>
      <c r="H55" s="30">
        <v>1741740</v>
      </c>
      <c r="I55" s="53">
        <f t="shared" si="0"/>
        <v>26126.1</v>
      </c>
      <c r="J55" s="19"/>
      <c r="K55" s="23"/>
      <c r="L55" s="19"/>
    </row>
    <row r="56" spans="1:12" ht="14.1" customHeight="1">
      <c r="A56" s="17">
        <v>202605</v>
      </c>
      <c r="B56" s="52">
        <v>228957</v>
      </c>
      <c r="C56" s="18" t="s">
        <v>97</v>
      </c>
      <c r="D56" s="25">
        <v>31356427</v>
      </c>
      <c r="E56" s="25" t="s">
        <v>180</v>
      </c>
      <c r="F56" s="25" t="s">
        <v>181</v>
      </c>
      <c r="G56" s="30">
        <v>176</v>
      </c>
      <c r="H56" s="30">
        <v>1990560</v>
      </c>
      <c r="I56" s="53">
        <f t="shared" si="0"/>
        <v>29858.399999999998</v>
      </c>
      <c r="J56" s="19"/>
      <c r="K56" s="23"/>
      <c r="L56" s="19"/>
    </row>
    <row r="57" spans="1:12" ht="14.1" customHeight="1">
      <c r="A57" s="17">
        <v>202605</v>
      </c>
      <c r="B57" s="52">
        <v>228957</v>
      </c>
      <c r="C57" s="18" t="s">
        <v>97</v>
      </c>
      <c r="D57" s="25">
        <v>31356427</v>
      </c>
      <c r="E57" s="25" t="s">
        <v>57</v>
      </c>
      <c r="F57" s="25" t="s">
        <v>58</v>
      </c>
      <c r="G57" s="30">
        <v>225</v>
      </c>
      <c r="H57" s="30">
        <v>2538000</v>
      </c>
      <c r="I57" s="53">
        <f t="shared" si="0"/>
        <v>38070</v>
      </c>
      <c r="J57" s="19"/>
      <c r="K57" s="23"/>
      <c r="L57" s="19"/>
    </row>
    <row r="58" spans="1:12" ht="14.1" customHeight="1">
      <c r="A58" s="17">
        <v>202605</v>
      </c>
      <c r="B58" s="52">
        <v>228957</v>
      </c>
      <c r="C58" s="18" t="s">
        <v>97</v>
      </c>
      <c r="D58" s="25">
        <v>31356427</v>
      </c>
      <c r="E58" s="25" t="s">
        <v>182</v>
      </c>
      <c r="F58" s="25" t="s">
        <v>183</v>
      </c>
      <c r="G58" s="30">
        <v>2</v>
      </c>
      <c r="H58" s="30">
        <v>31980</v>
      </c>
      <c r="I58" s="53">
        <f t="shared" si="0"/>
        <v>479.7</v>
      </c>
      <c r="J58" s="19"/>
      <c r="K58" s="23"/>
      <c r="L58" s="19"/>
    </row>
    <row r="59" spans="1:12" ht="14.1" customHeight="1">
      <c r="A59" s="17">
        <v>202605</v>
      </c>
      <c r="B59" s="52">
        <v>228957</v>
      </c>
      <c r="C59" s="18" t="s">
        <v>97</v>
      </c>
      <c r="D59" s="25">
        <v>31356427</v>
      </c>
      <c r="E59" s="25" t="s">
        <v>59</v>
      </c>
      <c r="F59" s="25" t="s">
        <v>60</v>
      </c>
      <c r="G59" s="30">
        <v>11</v>
      </c>
      <c r="H59" s="30">
        <v>165770</v>
      </c>
      <c r="I59" s="53">
        <f t="shared" si="0"/>
        <v>2486.5499999999997</v>
      </c>
      <c r="J59" s="19"/>
      <c r="K59" s="23"/>
      <c r="L59" s="19"/>
    </row>
    <row r="60" spans="1:12" ht="14.1" customHeight="1">
      <c r="A60" s="17">
        <v>202605</v>
      </c>
      <c r="B60" s="52">
        <v>228957</v>
      </c>
      <c r="C60" s="18" t="s">
        <v>97</v>
      </c>
      <c r="D60" s="25">
        <v>31356427</v>
      </c>
      <c r="E60" s="25" t="s">
        <v>184</v>
      </c>
      <c r="F60" s="25" t="s">
        <v>185</v>
      </c>
      <c r="G60" s="30">
        <v>1</v>
      </c>
      <c r="H60" s="30">
        <v>13970</v>
      </c>
      <c r="I60" s="53">
        <f t="shared" si="0"/>
        <v>209.54999999999998</v>
      </c>
      <c r="J60" s="19"/>
      <c r="K60" s="23"/>
      <c r="L60" s="19"/>
    </row>
    <row r="61" spans="1:12" ht="14.1" customHeight="1">
      <c r="A61" s="17">
        <v>202605</v>
      </c>
      <c r="B61" s="52">
        <v>228957</v>
      </c>
      <c r="C61" s="18" t="s">
        <v>97</v>
      </c>
      <c r="D61" s="25">
        <v>31356427</v>
      </c>
      <c r="E61" s="25" t="s">
        <v>186</v>
      </c>
      <c r="F61" s="25" t="s">
        <v>187</v>
      </c>
      <c r="G61" s="30">
        <v>35</v>
      </c>
      <c r="H61" s="30">
        <v>464800</v>
      </c>
      <c r="I61" s="53">
        <f t="shared" si="0"/>
        <v>6972</v>
      </c>
      <c r="J61" s="19"/>
      <c r="K61" s="23"/>
      <c r="L61" s="19"/>
    </row>
    <row r="62" spans="1:12" ht="14.1" customHeight="1">
      <c r="A62" s="17">
        <v>202605</v>
      </c>
      <c r="B62" s="52">
        <v>228957</v>
      </c>
      <c r="C62" s="18" t="s">
        <v>97</v>
      </c>
      <c r="D62" s="25">
        <v>31356427</v>
      </c>
      <c r="E62" s="25" t="s">
        <v>188</v>
      </c>
      <c r="F62" s="25" t="s">
        <v>189</v>
      </c>
      <c r="G62" s="30">
        <v>63</v>
      </c>
      <c r="H62" s="30">
        <v>836640</v>
      </c>
      <c r="I62" s="53">
        <f t="shared" si="0"/>
        <v>12549.6</v>
      </c>
      <c r="J62" s="19"/>
      <c r="K62" s="23"/>
      <c r="L62" s="19"/>
    </row>
    <row r="63" spans="1:12" ht="14.1" customHeight="1">
      <c r="A63" s="17">
        <v>202605</v>
      </c>
      <c r="B63" s="52">
        <v>228957</v>
      </c>
      <c r="C63" s="18" t="s">
        <v>97</v>
      </c>
      <c r="D63" s="25">
        <v>31356427</v>
      </c>
      <c r="E63" s="25" t="s">
        <v>61</v>
      </c>
      <c r="F63" s="25" t="s">
        <v>62</v>
      </c>
      <c r="G63" s="30">
        <v>3</v>
      </c>
      <c r="H63" s="30">
        <v>25980</v>
      </c>
      <c r="I63" s="53">
        <f t="shared" si="0"/>
        <v>389.7</v>
      </c>
      <c r="J63" s="19"/>
      <c r="K63" s="23"/>
      <c r="L63" s="19"/>
    </row>
    <row r="64" spans="1:12" ht="14.1" customHeight="1">
      <c r="A64" s="17">
        <v>202605</v>
      </c>
      <c r="B64" s="52">
        <v>228957</v>
      </c>
      <c r="C64" s="18" t="s">
        <v>97</v>
      </c>
      <c r="D64" s="25">
        <v>31356427</v>
      </c>
      <c r="E64" s="25" t="s">
        <v>63</v>
      </c>
      <c r="F64" s="25" t="s">
        <v>64</v>
      </c>
      <c r="G64" s="30">
        <v>15</v>
      </c>
      <c r="H64" s="30">
        <v>233550</v>
      </c>
      <c r="I64" s="53">
        <f t="shared" si="0"/>
        <v>3503.25</v>
      </c>
      <c r="J64" s="19"/>
      <c r="K64" s="23"/>
      <c r="L64" s="19"/>
    </row>
    <row r="65" spans="1:12" ht="14.1" customHeight="1">
      <c r="A65" s="17">
        <v>202605</v>
      </c>
      <c r="B65" s="52">
        <v>228957</v>
      </c>
      <c r="C65" s="18" t="s">
        <v>97</v>
      </c>
      <c r="D65" s="25">
        <v>31356427</v>
      </c>
      <c r="E65" s="25" t="s">
        <v>190</v>
      </c>
      <c r="F65" s="25" t="s">
        <v>191</v>
      </c>
      <c r="G65" s="30">
        <v>1</v>
      </c>
      <c r="H65" s="30">
        <v>111130</v>
      </c>
      <c r="I65" s="53">
        <f t="shared" si="0"/>
        <v>1666.95</v>
      </c>
      <c r="J65" s="19"/>
      <c r="K65" s="23"/>
      <c r="L65" s="19"/>
    </row>
    <row r="66" spans="1:12" ht="14.1" customHeight="1">
      <c r="A66" s="17">
        <v>202605</v>
      </c>
      <c r="B66" s="52">
        <v>228957</v>
      </c>
      <c r="C66" s="18" t="s">
        <v>97</v>
      </c>
      <c r="D66" s="25">
        <v>31356427</v>
      </c>
      <c r="E66" s="25" t="s">
        <v>192</v>
      </c>
      <c r="F66" s="25" t="s">
        <v>193</v>
      </c>
      <c r="G66" s="30">
        <v>51</v>
      </c>
      <c r="H66" s="30">
        <v>810900</v>
      </c>
      <c r="I66" s="53">
        <f t="shared" si="0"/>
        <v>12163.5</v>
      </c>
      <c r="J66" s="19"/>
      <c r="K66" s="23"/>
      <c r="L66" s="19"/>
    </row>
    <row r="67" spans="1:12" ht="14.1" customHeight="1">
      <c r="A67" s="17">
        <v>202605</v>
      </c>
      <c r="B67" s="52">
        <v>228957</v>
      </c>
      <c r="C67" s="18" t="s">
        <v>97</v>
      </c>
      <c r="D67" s="25">
        <v>31356427</v>
      </c>
      <c r="E67" s="25" t="s">
        <v>194</v>
      </c>
      <c r="F67" s="25" t="s">
        <v>195</v>
      </c>
      <c r="G67" s="30">
        <v>7</v>
      </c>
      <c r="H67" s="30">
        <v>82530</v>
      </c>
      <c r="I67" s="53">
        <f t="shared" si="0"/>
        <v>1237.95</v>
      </c>
      <c r="J67" s="19"/>
      <c r="K67" s="23"/>
      <c r="L67" s="19"/>
    </row>
    <row r="68" spans="1:12" ht="14.1" customHeight="1">
      <c r="A68" s="17">
        <v>202605</v>
      </c>
      <c r="B68" s="52">
        <v>228957</v>
      </c>
      <c r="C68" s="18" t="s">
        <v>97</v>
      </c>
      <c r="D68" s="25">
        <v>31356427</v>
      </c>
      <c r="E68" s="25" t="s">
        <v>196</v>
      </c>
      <c r="F68" s="25" t="s">
        <v>197</v>
      </c>
      <c r="G68" s="30">
        <v>127</v>
      </c>
      <c r="H68" s="30">
        <v>1794510</v>
      </c>
      <c r="I68" s="53">
        <f t="shared" si="0"/>
        <v>26917.649999999998</v>
      </c>
      <c r="J68" s="19"/>
      <c r="K68" s="23"/>
      <c r="L68" s="19"/>
    </row>
    <row r="69" spans="1:12" ht="14.1" customHeight="1">
      <c r="A69" s="17">
        <v>202605</v>
      </c>
      <c r="B69" s="52">
        <v>228957</v>
      </c>
      <c r="C69" s="18" t="s">
        <v>97</v>
      </c>
      <c r="D69" s="25">
        <v>31356427</v>
      </c>
      <c r="E69" s="25" t="s">
        <v>198</v>
      </c>
      <c r="F69" s="25" t="s">
        <v>199</v>
      </c>
      <c r="G69" s="30">
        <v>122</v>
      </c>
      <c r="H69" s="30">
        <v>1723860</v>
      </c>
      <c r="I69" s="53">
        <f t="shared" si="0"/>
        <v>25857.899999999998</v>
      </c>
      <c r="J69" s="19"/>
      <c r="K69" s="23"/>
      <c r="L69" s="19"/>
    </row>
    <row r="70" spans="1:12" ht="14.1" customHeight="1">
      <c r="A70" s="17">
        <v>202605</v>
      </c>
      <c r="B70" s="52">
        <v>228957</v>
      </c>
      <c r="C70" s="18" t="s">
        <v>97</v>
      </c>
      <c r="D70" s="25">
        <v>31356427</v>
      </c>
      <c r="E70" s="25" t="s">
        <v>278</v>
      </c>
      <c r="F70" s="25" t="s">
        <v>279</v>
      </c>
      <c r="G70" s="30">
        <v>1</v>
      </c>
      <c r="H70" s="30">
        <v>0</v>
      </c>
      <c r="I70" s="53">
        <f t="shared" ref="I70:I133" si="1">H70*0.015</f>
        <v>0</v>
      </c>
      <c r="J70" s="19"/>
      <c r="K70" s="23"/>
      <c r="L70" s="19"/>
    </row>
    <row r="71" spans="1:12" ht="14.1" customHeight="1">
      <c r="A71" s="17">
        <v>202605</v>
      </c>
      <c r="B71" s="52">
        <v>228957</v>
      </c>
      <c r="C71" s="18" t="s">
        <v>97</v>
      </c>
      <c r="D71" s="25">
        <v>31356427</v>
      </c>
      <c r="E71" s="25" t="s">
        <v>200</v>
      </c>
      <c r="F71" s="25" t="s">
        <v>201</v>
      </c>
      <c r="G71" s="30">
        <v>1</v>
      </c>
      <c r="H71" s="30">
        <v>18750</v>
      </c>
      <c r="I71" s="53">
        <f t="shared" si="1"/>
        <v>281.25</v>
      </c>
      <c r="J71" s="19"/>
      <c r="K71" s="23"/>
      <c r="L71" s="19"/>
    </row>
    <row r="72" spans="1:12" ht="14.1" customHeight="1">
      <c r="A72" s="17">
        <v>202605</v>
      </c>
      <c r="B72" s="52">
        <v>228957</v>
      </c>
      <c r="C72" s="18" t="s">
        <v>97</v>
      </c>
      <c r="D72" s="25">
        <v>31356427</v>
      </c>
      <c r="E72" s="25" t="s">
        <v>202</v>
      </c>
      <c r="F72" s="25" t="s">
        <v>203</v>
      </c>
      <c r="G72" s="30">
        <v>3</v>
      </c>
      <c r="H72" s="30">
        <v>286260</v>
      </c>
      <c r="I72" s="53">
        <f t="shared" si="1"/>
        <v>4293.8999999999996</v>
      </c>
      <c r="J72" s="19"/>
      <c r="K72" s="23"/>
      <c r="L72" s="19"/>
    </row>
    <row r="73" spans="1:12" ht="14.1" customHeight="1">
      <c r="A73" s="17">
        <v>202605</v>
      </c>
      <c r="B73" s="52">
        <v>228957</v>
      </c>
      <c r="C73" s="18" t="s">
        <v>97</v>
      </c>
      <c r="D73" s="25">
        <v>31356427</v>
      </c>
      <c r="E73" s="25" t="s">
        <v>204</v>
      </c>
      <c r="F73" s="25" t="s">
        <v>205</v>
      </c>
      <c r="G73" s="30">
        <v>94</v>
      </c>
      <c r="H73" s="30">
        <v>1024600</v>
      </c>
      <c r="I73" s="53">
        <f t="shared" si="1"/>
        <v>15369</v>
      </c>
      <c r="J73" s="19"/>
      <c r="K73" s="23"/>
      <c r="L73" s="19"/>
    </row>
    <row r="74" spans="1:12" ht="14.1" customHeight="1">
      <c r="A74" s="17">
        <v>202605</v>
      </c>
      <c r="B74" s="52">
        <v>228957</v>
      </c>
      <c r="C74" s="18" t="s">
        <v>97</v>
      </c>
      <c r="D74" s="25">
        <v>31356427</v>
      </c>
      <c r="E74" s="25" t="s">
        <v>206</v>
      </c>
      <c r="F74" s="25" t="s">
        <v>207</v>
      </c>
      <c r="G74" s="30">
        <v>7</v>
      </c>
      <c r="H74" s="30">
        <v>0</v>
      </c>
      <c r="I74" s="53">
        <f t="shared" si="1"/>
        <v>0</v>
      </c>
      <c r="J74" s="19"/>
      <c r="K74" s="23"/>
      <c r="L74" s="19"/>
    </row>
    <row r="75" spans="1:12" ht="14.1" customHeight="1">
      <c r="A75" s="17">
        <v>202605</v>
      </c>
      <c r="B75" s="52">
        <v>228957</v>
      </c>
      <c r="C75" s="18" t="s">
        <v>97</v>
      </c>
      <c r="D75" s="25">
        <v>31356427</v>
      </c>
      <c r="E75" s="25" t="s">
        <v>208</v>
      </c>
      <c r="F75" s="25" t="s">
        <v>209</v>
      </c>
      <c r="G75" s="30">
        <v>7</v>
      </c>
      <c r="H75" s="30">
        <v>37800</v>
      </c>
      <c r="I75" s="53">
        <f t="shared" si="1"/>
        <v>567</v>
      </c>
      <c r="J75" s="19"/>
      <c r="K75" s="23"/>
      <c r="L75" s="19"/>
    </row>
    <row r="76" spans="1:12" ht="14.1" customHeight="1">
      <c r="A76" s="17">
        <v>202605</v>
      </c>
      <c r="B76" s="52">
        <v>228957</v>
      </c>
      <c r="C76" s="18" t="s">
        <v>97</v>
      </c>
      <c r="D76" s="25">
        <v>31356427</v>
      </c>
      <c r="E76" s="25" t="s">
        <v>210</v>
      </c>
      <c r="F76" s="25" t="s">
        <v>211</v>
      </c>
      <c r="G76" s="30">
        <v>18</v>
      </c>
      <c r="H76" s="30">
        <v>24300</v>
      </c>
      <c r="I76" s="53">
        <f t="shared" si="1"/>
        <v>364.5</v>
      </c>
      <c r="J76" s="19"/>
      <c r="K76" s="23"/>
      <c r="L76" s="19"/>
    </row>
    <row r="77" spans="1:12" ht="14.1" customHeight="1">
      <c r="A77" s="17">
        <v>202605</v>
      </c>
      <c r="B77" s="52">
        <v>228957</v>
      </c>
      <c r="C77" s="18" t="s">
        <v>97</v>
      </c>
      <c r="D77" s="25">
        <v>31356427</v>
      </c>
      <c r="E77" s="25" t="s">
        <v>212</v>
      </c>
      <c r="F77" s="25" t="s">
        <v>213</v>
      </c>
      <c r="G77" s="30">
        <v>8</v>
      </c>
      <c r="H77" s="30">
        <v>8480</v>
      </c>
      <c r="I77" s="53">
        <f t="shared" si="1"/>
        <v>127.19999999999999</v>
      </c>
      <c r="J77" s="19"/>
      <c r="K77" s="23"/>
      <c r="L77" s="19"/>
    </row>
    <row r="78" spans="1:12" ht="14.1" customHeight="1">
      <c r="A78" s="17">
        <v>202605</v>
      </c>
      <c r="B78" s="52">
        <v>228957</v>
      </c>
      <c r="C78" s="18" t="s">
        <v>97</v>
      </c>
      <c r="D78" s="25">
        <v>31356427</v>
      </c>
      <c r="E78" s="25" t="s">
        <v>214</v>
      </c>
      <c r="F78" s="25" t="s">
        <v>215</v>
      </c>
      <c r="G78" s="30">
        <v>8</v>
      </c>
      <c r="H78" s="30">
        <v>8480</v>
      </c>
      <c r="I78" s="53">
        <f t="shared" si="1"/>
        <v>127.19999999999999</v>
      </c>
      <c r="J78" s="19"/>
      <c r="K78" s="23"/>
      <c r="L78" s="19"/>
    </row>
    <row r="79" spans="1:12" ht="14.1" customHeight="1">
      <c r="A79" s="17">
        <v>202605</v>
      </c>
      <c r="B79" s="52">
        <v>228957</v>
      </c>
      <c r="C79" s="18" t="s">
        <v>97</v>
      </c>
      <c r="D79" s="25">
        <v>31356427</v>
      </c>
      <c r="E79" s="25" t="s">
        <v>216</v>
      </c>
      <c r="F79" s="25" t="s">
        <v>217</v>
      </c>
      <c r="G79" s="30">
        <v>8</v>
      </c>
      <c r="H79" s="30">
        <v>8480</v>
      </c>
      <c r="I79" s="53">
        <f t="shared" si="1"/>
        <v>127.19999999999999</v>
      </c>
      <c r="J79" s="19"/>
      <c r="K79" s="23"/>
      <c r="L79" s="19"/>
    </row>
    <row r="80" spans="1:12" ht="14.1" customHeight="1">
      <c r="A80" s="17">
        <v>202605</v>
      </c>
      <c r="B80" s="52">
        <v>228957</v>
      </c>
      <c r="C80" s="18" t="s">
        <v>97</v>
      </c>
      <c r="D80" s="25">
        <v>31356427</v>
      </c>
      <c r="E80" s="25" t="s">
        <v>218</v>
      </c>
      <c r="F80" s="25" t="s">
        <v>219</v>
      </c>
      <c r="G80" s="30">
        <v>8</v>
      </c>
      <c r="H80" s="30">
        <v>8480</v>
      </c>
      <c r="I80" s="53">
        <f t="shared" si="1"/>
        <v>127.19999999999999</v>
      </c>
      <c r="J80" s="19"/>
      <c r="K80" s="23"/>
      <c r="L80" s="19"/>
    </row>
    <row r="81" spans="1:12" ht="14.1" customHeight="1">
      <c r="A81" s="17">
        <v>202605</v>
      </c>
      <c r="B81" s="52">
        <v>228957</v>
      </c>
      <c r="C81" s="18" t="s">
        <v>97</v>
      </c>
      <c r="D81" s="25">
        <v>31356427</v>
      </c>
      <c r="E81" s="25" t="s">
        <v>220</v>
      </c>
      <c r="F81" s="25" t="s">
        <v>221</v>
      </c>
      <c r="G81" s="30">
        <v>8</v>
      </c>
      <c r="H81" s="30">
        <v>8480</v>
      </c>
      <c r="I81" s="53">
        <f t="shared" si="1"/>
        <v>127.19999999999999</v>
      </c>
      <c r="J81" s="19"/>
      <c r="K81" s="23"/>
      <c r="L81" s="19"/>
    </row>
    <row r="82" spans="1:12" ht="14.1" customHeight="1">
      <c r="A82" s="17">
        <v>202605</v>
      </c>
      <c r="B82" s="52">
        <v>228957</v>
      </c>
      <c r="C82" s="18" t="s">
        <v>97</v>
      </c>
      <c r="D82" s="25">
        <v>31356427</v>
      </c>
      <c r="E82" s="25" t="s">
        <v>222</v>
      </c>
      <c r="F82" s="25" t="s">
        <v>223</v>
      </c>
      <c r="G82" s="30">
        <v>8</v>
      </c>
      <c r="H82" s="30">
        <v>50480</v>
      </c>
      <c r="I82" s="53">
        <f t="shared" si="1"/>
        <v>757.19999999999993</v>
      </c>
      <c r="J82" s="19"/>
      <c r="K82" s="23"/>
      <c r="L82" s="19"/>
    </row>
    <row r="83" spans="1:12" ht="14.1" customHeight="1">
      <c r="A83" s="17">
        <v>202605</v>
      </c>
      <c r="B83" s="52">
        <v>228957</v>
      </c>
      <c r="C83" s="18" t="s">
        <v>97</v>
      </c>
      <c r="D83" s="25">
        <v>31356427</v>
      </c>
      <c r="E83" s="25" t="s">
        <v>224</v>
      </c>
      <c r="F83" s="25" t="s">
        <v>225</v>
      </c>
      <c r="G83" s="30">
        <v>8</v>
      </c>
      <c r="H83" s="30">
        <v>30000</v>
      </c>
      <c r="I83" s="53">
        <f t="shared" si="1"/>
        <v>450</v>
      </c>
      <c r="J83" s="19"/>
      <c r="K83" s="23"/>
      <c r="L83" s="19"/>
    </row>
    <row r="84" spans="1:12" ht="14.1" customHeight="1">
      <c r="A84" s="17">
        <v>202605</v>
      </c>
      <c r="B84" s="52">
        <v>228957</v>
      </c>
      <c r="C84" s="18" t="s">
        <v>97</v>
      </c>
      <c r="D84" s="25">
        <v>31356427</v>
      </c>
      <c r="E84" s="25" t="s">
        <v>226</v>
      </c>
      <c r="F84" s="25" t="s">
        <v>227</v>
      </c>
      <c r="G84" s="30">
        <v>108</v>
      </c>
      <c r="H84" s="30">
        <v>803520</v>
      </c>
      <c r="I84" s="53">
        <f t="shared" si="1"/>
        <v>12052.8</v>
      </c>
      <c r="J84" s="19"/>
      <c r="K84" s="23"/>
      <c r="L84" s="19"/>
    </row>
    <row r="85" spans="1:12" ht="14.1" customHeight="1">
      <c r="A85" s="17">
        <v>202605</v>
      </c>
      <c r="B85" s="52">
        <v>228957</v>
      </c>
      <c r="C85" s="18" t="s">
        <v>97</v>
      </c>
      <c r="D85" s="25">
        <v>31356427</v>
      </c>
      <c r="E85" s="25" t="s">
        <v>228</v>
      </c>
      <c r="F85" s="25" t="s">
        <v>229</v>
      </c>
      <c r="G85" s="30">
        <v>9</v>
      </c>
      <c r="H85" s="30">
        <v>342000</v>
      </c>
      <c r="I85" s="53">
        <f t="shared" si="1"/>
        <v>5130</v>
      </c>
      <c r="J85" s="19"/>
      <c r="K85" s="23"/>
      <c r="L85" s="19"/>
    </row>
    <row r="86" spans="1:12" ht="14.1" customHeight="1">
      <c r="A86" s="17">
        <v>202605</v>
      </c>
      <c r="B86" s="52">
        <v>228957</v>
      </c>
      <c r="C86" s="18" t="s">
        <v>97</v>
      </c>
      <c r="D86" s="25">
        <v>31356427</v>
      </c>
      <c r="E86" s="25" t="s">
        <v>230</v>
      </c>
      <c r="F86" s="25" t="s">
        <v>231</v>
      </c>
      <c r="G86" s="30">
        <v>8</v>
      </c>
      <c r="H86" s="30">
        <v>0</v>
      </c>
      <c r="I86" s="53">
        <f t="shared" si="1"/>
        <v>0</v>
      </c>
      <c r="J86" s="19"/>
      <c r="K86" s="23"/>
      <c r="L86" s="19"/>
    </row>
    <row r="87" spans="1:12" ht="14.1" customHeight="1">
      <c r="A87" s="17">
        <v>202605</v>
      </c>
      <c r="B87" s="52">
        <v>228957</v>
      </c>
      <c r="C87" s="18" t="s">
        <v>97</v>
      </c>
      <c r="D87" s="25">
        <v>31356427</v>
      </c>
      <c r="E87" s="25" t="s">
        <v>232</v>
      </c>
      <c r="F87" s="25" t="s">
        <v>233</v>
      </c>
      <c r="G87" s="30">
        <v>54</v>
      </c>
      <c r="H87" s="30">
        <v>687420</v>
      </c>
      <c r="I87" s="53">
        <f t="shared" si="1"/>
        <v>10311.299999999999</v>
      </c>
      <c r="J87" s="19"/>
      <c r="K87" s="23"/>
      <c r="L87" s="19"/>
    </row>
    <row r="88" spans="1:12" ht="14.1" customHeight="1">
      <c r="A88" s="17">
        <v>202605</v>
      </c>
      <c r="B88" s="52">
        <v>228957</v>
      </c>
      <c r="C88" s="18" t="s">
        <v>97</v>
      </c>
      <c r="D88" s="25">
        <v>31356427</v>
      </c>
      <c r="E88" s="25" t="s">
        <v>234</v>
      </c>
      <c r="F88" s="25" t="s">
        <v>235</v>
      </c>
      <c r="G88" s="30">
        <v>8</v>
      </c>
      <c r="H88" s="30">
        <v>16000</v>
      </c>
      <c r="I88" s="53">
        <f t="shared" si="1"/>
        <v>240</v>
      </c>
      <c r="J88" s="19"/>
      <c r="K88" s="23"/>
      <c r="L88" s="19"/>
    </row>
    <row r="89" spans="1:12" ht="14.1" customHeight="1">
      <c r="A89" s="17">
        <v>202605</v>
      </c>
      <c r="B89" s="52">
        <v>228957</v>
      </c>
      <c r="C89" s="18" t="s">
        <v>97</v>
      </c>
      <c r="D89" s="25">
        <v>31356427</v>
      </c>
      <c r="E89" s="25" t="s">
        <v>236</v>
      </c>
      <c r="F89" s="25" t="s">
        <v>237</v>
      </c>
      <c r="G89" s="30">
        <v>8</v>
      </c>
      <c r="H89" s="30">
        <v>10480</v>
      </c>
      <c r="I89" s="53">
        <f t="shared" si="1"/>
        <v>157.19999999999999</v>
      </c>
      <c r="J89" s="19"/>
      <c r="K89" s="23"/>
      <c r="L89" s="19"/>
    </row>
    <row r="90" spans="1:12" ht="14.1" customHeight="1">
      <c r="A90" s="17">
        <v>202605</v>
      </c>
      <c r="B90" s="52">
        <v>228957</v>
      </c>
      <c r="C90" s="18" t="s">
        <v>97</v>
      </c>
      <c r="D90" s="25">
        <v>31356427</v>
      </c>
      <c r="E90" s="25" t="s">
        <v>37</v>
      </c>
      <c r="F90" s="25" t="s">
        <v>38</v>
      </c>
      <c r="G90" s="30">
        <v>17</v>
      </c>
      <c r="H90" s="30">
        <v>0</v>
      </c>
      <c r="I90" s="53">
        <f t="shared" si="1"/>
        <v>0</v>
      </c>
      <c r="J90" s="19"/>
      <c r="K90" s="23"/>
      <c r="L90" s="19"/>
    </row>
    <row r="91" spans="1:12" ht="14.1" customHeight="1">
      <c r="A91" s="17">
        <v>202605</v>
      </c>
      <c r="B91" s="52">
        <v>228957</v>
      </c>
      <c r="C91" s="18" t="s">
        <v>97</v>
      </c>
      <c r="D91" s="25">
        <v>31356427</v>
      </c>
      <c r="E91" s="25" t="s">
        <v>39</v>
      </c>
      <c r="F91" s="25" t="s">
        <v>40</v>
      </c>
      <c r="G91" s="30">
        <v>17</v>
      </c>
      <c r="H91" s="30">
        <v>0</v>
      </c>
      <c r="I91" s="53">
        <f t="shared" si="1"/>
        <v>0</v>
      </c>
      <c r="J91" s="19"/>
      <c r="K91" s="23"/>
      <c r="L91" s="19"/>
    </row>
    <row r="92" spans="1:12" ht="14.1" customHeight="1">
      <c r="A92" s="17">
        <v>202605</v>
      </c>
      <c r="B92" s="52">
        <v>228957</v>
      </c>
      <c r="C92" s="18" t="s">
        <v>97</v>
      </c>
      <c r="D92" s="25">
        <v>31356427</v>
      </c>
      <c r="E92" s="25" t="s">
        <v>238</v>
      </c>
      <c r="F92" s="25" t="s">
        <v>239</v>
      </c>
      <c r="G92" s="30">
        <v>15</v>
      </c>
      <c r="H92" s="30">
        <v>198750</v>
      </c>
      <c r="I92" s="53">
        <f t="shared" si="1"/>
        <v>2981.25</v>
      </c>
      <c r="J92" s="19"/>
      <c r="K92" s="23"/>
      <c r="L92" s="19"/>
    </row>
    <row r="93" spans="1:12" ht="14.1" customHeight="1">
      <c r="A93" s="17">
        <v>202605</v>
      </c>
      <c r="B93" s="52">
        <v>228957</v>
      </c>
      <c r="C93" s="18" t="s">
        <v>97</v>
      </c>
      <c r="D93" s="25">
        <v>31356427</v>
      </c>
      <c r="E93" s="25" t="s">
        <v>240</v>
      </c>
      <c r="F93" s="25" t="s">
        <v>241</v>
      </c>
      <c r="G93" s="30">
        <v>4</v>
      </c>
      <c r="H93" s="30">
        <v>20312</v>
      </c>
      <c r="I93" s="53">
        <f t="shared" si="1"/>
        <v>304.68</v>
      </c>
      <c r="J93" s="19"/>
      <c r="K93" s="23"/>
      <c r="L93" s="19"/>
    </row>
    <row r="94" spans="1:12" ht="14.1" customHeight="1">
      <c r="A94" s="17">
        <v>202605</v>
      </c>
      <c r="B94" s="52">
        <v>228957</v>
      </c>
      <c r="C94" s="18" t="s">
        <v>97</v>
      </c>
      <c r="D94" s="25">
        <v>31356427</v>
      </c>
      <c r="E94" s="25" t="s">
        <v>242</v>
      </c>
      <c r="F94" s="25" t="s">
        <v>243</v>
      </c>
      <c r="G94" s="30">
        <v>1</v>
      </c>
      <c r="H94" s="30">
        <v>15000</v>
      </c>
      <c r="I94" s="53">
        <f t="shared" si="1"/>
        <v>225</v>
      </c>
      <c r="J94" s="19"/>
      <c r="K94" s="23"/>
      <c r="L94" s="19"/>
    </row>
    <row r="95" spans="1:12" ht="14.1" customHeight="1">
      <c r="A95" s="17">
        <v>202605</v>
      </c>
      <c r="B95" s="52">
        <v>228957</v>
      </c>
      <c r="C95" s="18" t="s">
        <v>97</v>
      </c>
      <c r="D95" s="25">
        <v>31356427</v>
      </c>
      <c r="E95" s="25" t="s">
        <v>244</v>
      </c>
      <c r="F95" s="25" t="s">
        <v>245</v>
      </c>
      <c r="G95" s="30">
        <v>12</v>
      </c>
      <c r="H95" s="30">
        <v>0</v>
      </c>
      <c r="I95" s="53">
        <f t="shared" si="1"/>
        <v>0</v>
      </c>
      <c r="J95" s="19"/>
      <c r="K95" s="23"/>
      <c r="L95" s="19"/>
    </row>
    <row r="96" spans="1:12" ht="14.1" customHeight="1">
      <c r="A96" s="17">
        <v>202605</v>
      </c>
      <c r="B96" s="52">
        <v>228957</v>
      </c>
      <c r="C96" s="18" t="s">
        <v>97</v>
      </c>
      <c r="D96" s="25">
        <v>31356427</v>
      </c>
      <c r="E96" s="25" t="s">
        <v>39</v>
      </c>
      <c r="F96" s="25" t="s">
        <v>40</v>
      </c>
      <c r="G96" s="30">
        <v>12</v>
      </c>
      <c r="H96" s="30">
        <v>0</v>
      </c>
      <c r="I96" s="53">
        <f t="shared" si="1"/>
        <v>0</v>
      </c>
      <c r="J96" s="19"/>
      <c r="K96" s="23"/>
      <c r="L96" s="19"/>
    </row>
    <row r="97" spans="1:12" ht="14.1" customHeight="1">
      <c r="A97" s="17">
        <v>202605</v>
      </c>
      <c r="B97" s="52">
        <v>228957</v>
      </c>
      <c r="C97" s="18" t="s">
        <v>97</v>
      </c>
      <c r="D97" s="25">
        <v>31356427</v>
      </c>
      <c r="E97" s="25" t="s">
        <v>246</v>
      </c>
      <c r="F97" s="25" t="s">
        <v>247</v>
      </c>
      <c r="G97" s="30">
        <v>16</v>
      </c>
      <c r="H97" s="30">
        <v>368000</v>
      </c>
      <c r="I97" s="53">
        <f t="shared" si="1"/>
        <v>5520</v>
      </c>
      <c r="J97" s="19"/>
      <c r="K97" s="23"/>
      <c r="L97" s="19"/>
    </row>
    <row r="98" spans="1:12" ht="14.1" customHeight="1">
      <c r="A98" s="17">
        <v>202605</v>
      </c>
      <c r="B98" s="52">
        <v>228957</v>
      </c>
      <c r="C98" s="18" t="s">
        <v>97</v>
      </c>
      <c r="D98" s="25">
        <v>31356427</v>
      </c>
      <c r="E98" s="25" t="s">
        <v>73</v>
      </c>
      <c r="F98" s="25" t="s">
        <v>74</v>
      </c>
      <c r="G98" s="30">
        <v>48</v>
      </c>
      <c r="H98" s="30">
        <v>1692960</v>
      </c>
      <c r="I98" s="53">
        <f t="shared" si="1"/>
        <v>25394.399999999998</v>
      </c>
      <c r="J98" s="19"/>
      <c r="K98" s="23"/>
      <c r="L98" s="19"/>
    </row>
    <row r="99" spans="1:12" ht="14.1" customHeight="1">
      <c r="A99" s="17">
        <v>202605</v>
      </c>
      <c r="B99" s="52">
        <v>228957</v>
      </c>
      <c r="C99" s="18" t="s">
        <v>97</v>
      </c>
      <c r="D99" s="25">
        <v>31356427</v>
      </c>
      <c r="E99" s="25" t="s">
        <v>75</v>
      </c>
      <c r="F99" s="25" t="s">
        <v>76</v>
      </c>
      <c r="G99" s="30">
        <v>26</v>
      </c>
      <c r="H99" s="30">
        <v>1426620</v>
      </c>
      <c r="I99" s="53">
        <f t="shared" si="1"/>
        <v>21399.3</v>
      </c>
      <c r="J99" s="19"/>
      <c r="K99" s="23"/>
      <c r="L99" s="19"/>
    </row>
    <row r="100" spans="1:12" ht="14.1" customHeight="1">
      <c r="A100" s="17">
        <v>202605</v>
      </c>
      <c r="B100" s="52">
        <v>228957</v>
      </c>
      <c r="C100" s="18" t="s">
        <v>97</v>
      </c>
      <c r="D100" s="25">
        <v>31356427</v>
      </c>
      <c r="E100" s="25" t="s">
        <v>248</v>
      </c>
      <c r="F100" s="25" t="s">
        <v>249</v>
      </c>
      <c r="G100" s="30">
        <v>1</v>
      </c>
      <c r="H100" s="30">
        <v>61850</v>
      </c>
      <c r="I100" s="53">
        <f t="shared" si="1"/>
        <v>927.75</v>
      </c>
      <c r="J100" s="19"/>
      <c r="K100" s="23"/>
      <c r="L100" s="19"/>
    </row>
    <row r="101" spans="1:12" ht="14.1" customHeight="1">
      <c r="A101" s="17">
        <v>202605</v>
      </c>
      <c r="B101" s="52">
        <v>228957</v>
      </c>
      <c r="C101" s="18" t="s">
        <v>97</v>
      </c>
      <c r="D101" s="25">
        <v>31356427</v>
      </c>
      <c r="E101" s="25" t="s">
        <v>264</v>
      </c>
      <c r="F101" s="25" t="s">
        <v>265</v>
      </c>
      <c r="G101" s="30">
        <v>1</v>
      </c>
      <c r="H101" s="30">
        <v>61850</v>
      </c>
      <c r="I101" s="53">
        <f t="shared" si="1"/>
        <v>927.75</v>
      </c>
      <c r="J101" s="19"/>
      <c r="K101" s="23"/>
      <c r="L101" s="19"/>
    </row>
    <row r="102" spans="1:12" ht="14.1" customHeight="1">
      <c r="A102" s="17">
        <v>202605</v>
      </c>
      <c r="B102" s="52">
        <v>228957</v>
      </c>
      <c r="C102" s="18" t="s">
        <v>97</v>
      </c>
      <c r="D102" s="25">
        <v>31356427</v>
      </c>
      <c r="E102" s="25" t="s">
        <v>280</v>
      </c>
      <c r="F102" s="25" t="s">
        <v>281</v>
      </c>
      <c r="G102" s="30">
        <v>1</v>
      </c>
      <c r="H102" s="30">
        <v>61850</v>
      </c>
      <c r="I102" s="53">
        <f t="shared" si="1"/>
        <v>927.75</v>
      </c>
      <c r="J102" s="19"/>
      <c r="K102" s="23"/>
      <c r="L102" s="19"/>
    </row>
    <row r="103" spans="1:12" ht="14.1" customHeight="1">
      <c r="A103" s="17">
        <v>202605</v>
      </c>
      <c r="B103" s="52">
        <v>228957</v>
      </c>
      <c r="C103" s="18" t="s">
        <v>97</v>
      </c>
      <c r="D103" s="25">
        <v>31356427</v>
      </c>
      <c r="E103" s="25" t="s">
        <v>250</v>
      </c>
      <c r="F103" s="25" t="s">
        <v>251</v>
      </c>
      <c r="G103" s="30">
        <v>1</v>
      </c>
      <c r="H103" s="30">
        <v>61850</v>
      </c>
      <c r="I103" s="53">
        <f t="shared" si="1"/>
        <v>927.75</v>
      </c>
      <c r="J103" s="19"/>
      <c r="K103" s="23"/>
      <c r="L103" s="19"/>
    </row>
    <row r="104" spans="1:12" ht="14.1" customHeight="1">
      <c r="A104" s="17">
        <v>202605</v>
      </c>
      <c r="B104" s="52">
        <v>228957</v>
      </c>
      <c r="C104" s="18" t="s">
        <v>97</v>
      </c>
      <c r="D104" s="25">
        <v>31356427</v>
      </c>
      <c r="E104" s="25" t="s">
        <v>282</v>
      </c>
      <c r="F104" s="25" t="s">
        <v>283</v>
      </c>
      <c r="G104" s="30">
        <v>1</v>
      </c>
      <c r="H104" s="30">
        <v>61850</v>
      </c>
      <c r="I104" s="53">
        <f t="shared" si="1"/>
        <v>927.75</v>
      </c>
      <c r="J104" s="19"/>
      <c r="K104" s="23"/>
      <c r="L104" s="19"/>
    </row>
    <row r="105" spans="1:12" ht="14.1" customHeight="1">
      <c r="A105" s="17">
        <v>202605</v>
      </c>
      <c r="B105" s="52">
        <v>228957</v>
      </c>
      <c r="C105" s="18" t="s">
        <v>97</v>
      </c>
      <c r="D105" s="25">
        <v>31356427</v>
      </c>
      <c r="E105" s="25" t="s">
        <v>266</v>
      </c>
      <c r="F105" s="25" t="s">
        <v>267</v>
      </c>
      <c r="G105" s="30">
        <v>1</v>
      </c>
      <c r="H105" s="30">
        <v>61850</v>
      </c>
      <c r="I105" s="53">
        <f t="shared" si="1"/>
        <v>927.75</v>
      </c>
      <c r="J105" s="19"/>
      <c r="K105" s="23"/>
      <c r="L105" s="19"/>
    </row>
    <row r="106" spans="1:12" ht="14.1" customHeight="1">
      <c r="A106" s="17">
        <v>202605</v>
      </c>
      <c r="B106" s="52">
        <v>228957</v>
      </c>
      <c r="C106" s="18" t="s">
        <v>97</v>
      </c>
      <c r="D106" s="25">
        <v>31356427</v>
      </c>
      <c r="E106" s="25" t="s">
        <v>284</v>
      </c>
      <c r="F106" s="25" t="s">
        <v>285</v>
      </c>
      <c r="G106" s="30">
        <v>1</v>
      </c>
      <c r="H106" s="30">
        <v>90000</v>
      </c>
      <c r="I106" s="53">
        <f t="shared" si="1"/>
        <v>1350</v>
      </c>
      <c r="J106" s="19"/>
      <c r="K106" s="23"/>
      <c r="L106" s="19"/>
    </row>
    <row r="107" spans="1:12" ht="14.1" customHeight="1">
      <c r="A107" s="17">
        <v>202605</v>
      </c>
      <c r="B107" s="52">
        <v>228957</v>
      </c>
      <c r="C107" s="18" t="s">
        <v>97</v>
      </c>
      <c r="D107" s="25">
        <v>31356427</v>
      </c>
      <c r="E107" s="25" t="s">
        <v>82</v>
      </c>
      <c r="F107" s="25" t="s">
        <v>83</v>
      </c>
      <c r="G107" s="30">
        <v>2</v>
      </c>
      <c r="H107" s="30">
        <v>600000</v>
      </c>
      <c r="I107" s="53">
        <f t="shared" si="1"/>
        <v>9000</v>
      </c>
      <c r="J107" s="19"/>
      <c r="K107" s="23"/>
      <c r="L107" s="19"/>
    </row>
    <row r="108" spans="1:12" ht="14.1" customHeight="1">
      <c r="A108" s="17">
        <v>202605</v>
      </c>
      <c r="B108" s="52">
        <v>228957</v>
      </c>
      <c r="C108" s="18" t="s">
        <v>97</v>
      </c>
      <c r="D108" s="25">
        <v>31356427</v>
      </c>
      <c r="E108" s="25" t="s">
        <v>84</v>
      </c>
      <c r="F108" s="25" t="s">
        <v>85</v>
      </c>
      <c r="G108" s="30">
        <v>6</v>
      </c>
      <c r="H108" s="30">
        <v>1560000</v>
      </c>
      <c r="I108" s="53">
        <f t="shared" si="1"/>
        <v>23400</v>
      </c>
      <c r="J108" s="19"/>
      <c r="K108" s="23"/>
      <c r="L108" s="19"/>
    </row>
    <row r="109" spans="1:12" ht="14.1" customHeight="1">
      <c r="A109" s="17">
        <v>202605</v>
      </c>
      <c r="B109" s="52">
        <v>228957</v>
      </c>
      <c r="C109" s="18" t="s">
        <v>97</v>
      </c>
      <c r="D109" s="25">
        <v>31356427</v>
      </c>
      <c r="E109" s="25" t="s">
        <v>268</v>
      </c>
      <c r="F109" s="25" t="s">
        <v>269</v>
      </c>
      <c r="G109" s="30">
        <v>1</v>
      </c>
      <c r="H109" s="30">
        <v>260000</v>
      </c>
      <c r="I109" s="53">
        <f t="shared" si="1"/>
        <v>3900</v>
      </c>
      <c r="J109" s="19"/>
      <c r="K109" s="23"/>
      <c r="L109" s="19"/>
    </row>
    <row r="110" spans="1:12" ht="14.1" customHeight="1">
      <c r="A110" s="17">
        <v>202605</v>
      </c>
      <c r="B110" s="52">
        <v>228957</v>
      </c>
      <c r="C110" s="18" t="s">
        <v>97</v>
      </c>
      <c r="D110" s="25">
        <v>31356427</v>
      </c>
      <c r="E110" s="25" t="s">
        <v>252</v>
      </c>
      <c r="F110" s="25" t="s">
        <v>253</v>
      </c>
      <c r="G110" s="30">
        <v>9</v>
      </c>
      <c r="H110" s="30">
        <v>0</v>
      </c>
      <c r="I110" s="53">
        <f t="shared" si="1"/>
        <v>0</v>
      </c>
      <c r="J110" s="19"/>
      <c r="K110" s="23"/>
      <c r="L110" s="19"/>
    </row>
    <row r="111" spans="1:12" ht="14.1" customHeight="1">
      <c r="A111" s="17">
        <v>202605</v>
      </c>
      <c r="B111" s="52">
        <v>228957</v>
      </c>
      <c r="C111" s="18" t="s">
        <v>97</v>
      </c>
      <c r="D111" s="25">
        <v>31356427</v>
      </c>
      <c r="E111" s="25" t="s">
        <v>254</v>
      </c>
      <c r="F111" s="25" t="s">
        <v>255</v>
      </c>
      <c r="G111" s="30">
        <v>9</v>
      </c>
      <c r="H111" s="30">
        <v>0</v>
      </c>
      <c r="I111" s="53">
        <f t="shared" si="1"/>
        <v>0</v>
      </c>
      <c r="J111" s="19"/>
      <c r="K111" s="23"/>
      <c r="L111" s="19"/>
    </row>
    <row r="112" spans="1:12" ht="14.1" customHeight="1">
      <c r="A112" s="17">
        <v>202605</v>
      </c>
      <c r="B112" s="52">
        <v>228957</v>
      </c>
      <c r="C112" s="18" t="s">
        <v>97</v>
      </c>
      <c r="D112" s="25">
        <v>31356427</v>
      </c>
      <c r="E112" s="25" t="s">
        <v>256</v>
      </c>
      <c r="F112" s="25" t="s">
        <v>257</v>
      </c>
      <c r="G112" s="30">
        <v>2</v>
      </c>
      <c r="H112" s="30">
        <v>107060</v>
      </c>
      <c r="I112" s="53">
        <f t="shared" si="1"/>
        <v>1605.8999999999999</v>
      </c>
      <c r="J112" s="19"/>
      <c r="K112" s="23"/>
      <c r="L112" s="19"/>
    </row>
    <row r="113" spans="1:12" ht="14.1" customHeight="1">
      <c r="A113" s="17">
        <v>202605</v>
      </c>
      <c r="B113" s="52">
        <v>228957</v>
      </c>
      <c r="C113" s="18" t="s">
        <v>97</v>
      </c>
      <c r="D113" s="25">
        <v>31356427</v>
      </c>
      <c r="E113" s="25" t="s">
        <v>286</v>
      </c>
      <c r="F113" s="25" t="s">
        <v>287</v>
      </c>
      <c r="G113" s="30">
        <v>1</v>
      </c>
      <c r="H113" s="30">
        <v>30490</v>
      </c>
      <c r="I113" s="53">
        <f t="shared" si="1"/>
        <v>457.34999999999997</v>
      </c>
      <c r="J113" s="19"/>
      <c r="K113" s="23"/>
      <c r="L113" s="19"/>
    </row>
    <row r="114" spans="1:12" ht="14.1" customHeight="1">
      <c r="A114" s="17">
        <v>202605</v>
      </c>
      <c r="B114" s="52">
        <v>228957</v>
      </c>
      <c r="C114" s="18" t="s">
        <v>97</v>
      </c>
      <c r="D114" s="25">
        <v>31356427</v>
      </c>
      <c r="E114" s="25" t="s">
        <v>288</v>
      </c>
      <c r="F114" s="25" t="s">
        <v>289</v>
      </c>
      <c r="G114" s="30">
        <v>1</v>
      </c>
      <c r="H114" s="30">
        <v>30490</v>
      </c>
      <c r="I114" s="53">
        <f t="shared" si="1"/>
        <v>457.34999999999997</v>
      </c>
      <c r="J114" s="19"/>
      <c r="K114" s="23"/>
      <c r="L114" s="19"/>
    </row>
    <row r="115" spans="1:12" ht="14.1" customHeight="1">
      <c r="A115" s="17">
        <v>202605</v>
      </c>
      <c r="B115" s="52">
        <v>228957</v>
      </c>
      <c r="C115" s="18" t="s">
        <v>97</v>
      </c>
      <c r="D115" s="25">
        <v>31356427</v>
      </c>
      <c r="E115" s="25" t="s">
        <v>290</v>
      </c>
      <c r="F115" s="25" t="s">
        <v>291</v>
      </c>
      <c r="G115" s="30">
        <v>1</v>
      </c>
      <c r="H115" s="30">
        <v>30490</v>
      </c>
      <c r="I115" s="53">
        <f t="shared" si="1"/>
        <v>457.34999999999997</v>
      </c>
      <c r="J115" s="19"/>
      <c r="K115" s="23"/>
      <c r="L115" s="19"/>
    </row>
    <row r="116" spans="1:12" ht="14.1" customHeight="1">
      <c r="A116" s="17">
        <v>202605</v>
      </c>
      <c r="B116" s="52">
        <v>228957</v>
      </c>
      <c r="C116" s="18" t="s">
        <v>97</v>
      </c>
      <c r="D116" s="25">
        <v>31356427</v>
      </c>
      <c r="E116" s="25" t="s">
        <v>292</v>
      </c>
      <c r="F116" s="25" t="s">
        <v>293</v>
      </c>
      <c r="G116" s="30">
        <v>1</v>
      </c>
      <c r="H116" s="30">
        <v>30490</v>
      </c>
      <c r="I116" s="53">
        <f t="shared" si="1"/>
        <v>457.34999999999997</v>
      </c>
      <c r="J116" s="19"/>
      <c r="K116" s="23"/>
      <c r="L116" s="19"/>
    </row>
    <row r="117" spans="1:12" ht="14.1" customHeight="1">
      <c r="A117" s="17">
        <v>202605</v>
      </c>
      <c r="B117" s="52">
        <v>228957</v>
      </c>
      <c r="C117" s="18" t="s">
        <v>97</v>
      </c>
      <c r="D117" s="25">
        <v>31356427</v>
      </c>
      <c r="E117" s="25" t="s">
        <v>294</v>
      </c>
      <c r="F117" s="25" t="s">
        <v>295</v>
      </c>
      <c r="G117" s="30">
        <v>1</v>
      </c>
      <c r="H117" s="30">
        <v>30490</v>
      </c>
      <c r="I117" s="53">
        <f t="shared" si="1"/>
        <v>457.34999999999997</v>
      </c>
      <c r="J117" s="19"/>
      <c r="K117" s="23"/>
      <c r="L117" s="19"/>
    </row>
    <row r="118" spans="1:12" ht="14.1" customHeight="1">
      <c r="A118" s="17">
        <v>202605</v>
      </c>
      <c r="B118" s="52">
        <v>228957</v>
      </c>
      <c r="C118" s="18" t="s">
        <v>97</v>
      </c>
      <c r="D118" s="25">
        <v>31356427</v>
      </c>
      <c r="E118" s="25" t="s">
        <v>296</v>
      </c>
      <c r="F118" s="25" t="s">
        <v>297</v>
      </c>
      <c r="G118" s="30">
        <v>1</v>
      </c>
      <c r="H118" s="30">
        <v>30490</v>
      </c>
      <c r="I118" s="53">
        <f t="shared" si="1"/>
        <v>457.34999999999997</v>
      </c>
      <c r="J118" s="19"/>
      <c r="K118" s="23"/>
      <c r="L118" s="19"/>
    </row>
    <row r="119" spans="1:12" ht="14.1" customHeight="1">
      <c r="A119" s="17">
        <v>202605</v>
      </c>
      <c r="B119" s="52">
        <v>228957</v>
      </c>
      <c r="C119" s="18" t="s">
        <v>97</v>
      </c>
      <c r="D119" s="25">
        <v>31356427</v>
      </c>
      <c r="E119" s="25" t="s">
        <v>298</v>
      </c>
      <c r="F119" s="25" t="s">
        <v>299</v>
      </c>
      <c r="G119" s="30">
        <v>1</v>
      </c>
      <c r="H119" s="30">
        <v>30490</v>
      </c>
      <c r="I119" s="53">
        <f t="shared" si="1"/>
        <v>457.34999999999997</v>
      </c>
      <c r="J119" s="19"/>
      <c r="K119" s="23"/>
      <c r="L119" s="19"/>
    </row>
    <row r="120" spans="1:12" ht="14.1" customHeight="1">
      <c r="A120" s="17">
        <v>202605</v>
      </c>
      <c r="B120" s="52">
        <v>228957</v>
      </c>
      <c r="C120" s="18" t="s">
        <v>97</v>
      </c>
      <c r="D120" s="25">
        <v>31356427</v>
      </c>
      <c r="E120" s="25" t="s">
        <v>300</v>
      </c>
      <c r="F120" s="25" t="s">
        <v>301</v>
      </c>
      <c r="G120" s="30">
        <v>1</v>
      </c>
      <c r="H120" s="30">
        <v>30490</v>
      </c>
      <c r="I120" s="53">
        <f t="shared" si="1"/>
        <v>457.34999999999997</v>
      </c>
      <c r="J120" s="19"/>
      <c r="K120" s="23"/>
      <c r="L120" s="19"/>
    </row>
    <row r="121" spans="1:12" ht="14.1" customHeight="1">
      <c r="A121" s="17">
        <v>202605</v>
      </c>
      <c r="B121" s="52">
        <v>228957</v>
      </c>
      <c r="C121" s="18" t="s">
        <v>97</v>
      </c>
      <c r="D121" s="25">
        <v>31356427</v>
      </c>
      <c r="E121" s="25" t="s">
        <v>302</v>
      </c>
      <c r="F121" s="25" t="s">
        <v>303</v>
      </c>
      <c r="G121" s="30">
        <v>1</v>
      </c>
      <c r="H121" s="30">
        <v>30490</v>
      </c>
      <c r="I121" s="53">
        <f t="shared" si="1"/>
        <v>457.34999999999997</v>
      </c>
      <c r="J121" s="19"/>
      <c r="K121" s="23"/>
      <c r="L121" s="19"/>
    </row>
    <row r="122" spans="1:12" ht="14.1" customHeight="1">
      <c r="A122" s="17">
        <v>202605</v>
      </c>
      <c r="B122" s="52">
        <v>228957</v>
      </c>
      <c r="C122" s="18" t="s">
        <v>97</v>
      </c>
      <c r="D122" s="25">
        <v>31356427</v>
      </c>
      <c r="E122" s="25" t="s">
        <v>304</v>
      </c>
      <c r="F122" s="25" t="s">
        <v>305</v>
      </c>
      <c r="G122" s="30">
        <v>1</v>
      </c>
      <c r="H122" s="30">
        <v>30490</v>
      </c>
      <c r="I122" s="53">
        <f t="shared" si="1"/>
        <v>457.34999999999997</v>
      </c>
      <c r="J122" s="19"/>
      <c r="K122" s="23"/>
      <c r="L122" s="19"/>
    </row>
    <row r="123" spans="1:12" ht="14.1" customHeight="1">
      <c r="A123" s="17">
        <v>202605</v>
      </c>
      <c r="B123" s="52">
        <v>228957</v>
      </c>
      <c r="C123" s="18" t="s">
        <v>97</v>
      </c>
      <c r="D123" s="25">
        <v>31356427</v>
      </c>
      <c r="E123" s="25" t="s">
        <v>306</v>
      </c>
      <c r="F123" s="25" t="s">
        <v>307</v>
      </c>
      <c r="G123" s="30">
        <v>1</v>
      </c>
      <c r="H123" s="30">
        <v>30490</v>
      </c>
      <c r="I123" s="53">
        <f t="shared" si="1"/>
        <v>457.34999999999997</v>
      </c>
      <c r="J123" s="19"/>
      <c r="K123" s="23"/>
      <c r="L123" s="19"/>
    </row>
    <row r="124" spans="1:12" ht="14.1" customHeight="1">
      <c r="A124" s="17">
        <v>202605</v>
      </c>
      <c r="B124" s="52">
        <v>228957</v>
      </c>
      <c r="C124" s="18" t="s">
        <v>97</v>
      </c>
      <c r="D124" s="25">
        <v>31356427</v>
      </c>
      <c r="E124" s="25" t="s">
        <v>308</v>
      </c>
      <c r="F124" s="25" t="s">
        <v>309</v>
      </c>
      <c r="G124" s="30">
        <v>1</v>
      </c>
      <c r="H124" s="30">
        <v>30490</v>
      </c>
      <c r="I124" s="53">
        <f t="shared" si="1"/>
        <v>457.34999999999997</v>
      </c>
      <c r="J124" s="19"/>
      <c r="K124" s="23"/>
      <c r="L124" s="19"/>
    </row>
    <row r="125" spans="1:12" ht="14.1" customHeight="1">
      <c r="A125" s="17">
        <v>202605</v>
      </c>
      <c r="B125" s="52">
        <v>228957</v>
      </c>
      <c r="C125" s="18" t="s">
        <v>97</v>
      </c>
      <c r="D125" s="25">
        <v>31356427</v>
      </c>
      <c r="E125" s="25" t="s">
        <v>238</v>
      </c>
      <c r="F125" s="25" t="s">
        <v>239</v>
      </c>
      <c r="G125" s="30">
        <v>1</v>
      </c>
      <c r="H125" s="30">
        <v>13250</v>
      </c>
      <c r="I125" s="53">
        <f t="shared" si="1"/>
        <v>198.75</v>
      </c>
      <c r="J125" s="19"/>
      <c r="K125" s="23"/>
      <c r="L125" s="19"/>
    </row>
    <row r="126" spans="1:12" ht="14.1" customHeight="1">
      <c r="A126" s="17">
        <v>202605</v>
      </c>
      <c r="B126" s="52">
        <v>519080</v>
      </c>
      <c r="C126" s="18" t="s">
        <v>8</v>
      </c>
      <c r="D126" s="25">
        <v>36201979</v>
      </c>
      <c r="E126" s="25" t="s">
        <v>15</v>
      </c>
      <c r="F126" s="25" t="s">
        <v>16</v>
      </c>
      <c r="G126" s="30">
        <v>4</v>
      </c>
      <c r="H126" s="30">
        <v>166680</v>
      </c>
      <c r="I126" s="53">
        <f t="shared" si="1"/>
        <v>2500.1999999999998</v>
      </c>
      <c r="J126" s="19"/>
      <c r="K126" s="23"/>
      <c r="L126" s="19"/>
    </row>
    <row r="127" spans="1:12" ht="14.1" customHeight="1">
      <c r="A127" s="17">
        <v>202605</v>
      </c>
      <c r="B127" s="52">
        <v>519080</v>
      </c>
      <c r="C127" s="18" t="s">
        <v>8</v>
      </c>
      <c r="D127" s="25">
        <v>36201979</v>
      </c>
      <c r="E127" s="25" t="s">
        <v>77</v>
      </c>
      <c r="F127" s="25" t="s">
        <v>78</v>
      </c>
      <c r="G127" s="30">
        <v>14</v>
      </c>
      <c r="H127" s="30">
        <v>152040</v>
      </c>
      <c r="I127" s="53">
        <f t="shared" si="1"/>
        <v>2280.6</v>
      </c>
      <c r="J127" s="19"/>
      <c r="K127" s="23"/>
      <c r="L127" s="19"/>
    </row>
    <row r="128" spans="1:12" ht="14.1" customHeight="1">
      <c r="A128" s="17">
        <v>202605</v>
      </c>
      <c r="B128" s="52">
        <v>519080</v>
      </c>
      <c r="C128" s="18" t="s">
        <v>8</v>
      </c>
      <c r="D128" s="25">
        <v>36201979</v>
      </c>
      <c r="E128" s="25" t="s">
        <v>79</v>
      </c>
      <c r="F128" s="25" t="s">
        <v>78</v>
      </c>
      <c r="G128" s="30">
        <v>106</v>
      </c>
      <c r="H128" s="30">
        <v>1151160</v>
      </c>
      <c r="I128" s="53">
        <f t="shared" si="1"/>
        <v>17267.399999999998</v>
      </c>
      <c r="J128" s="19"/>
      <c r="K128" s="23"/>
      <c r="L128" s="19"/>
    </row>
    <row r="129" spans="1:12" ht="14.1" customHeight="1">
      <c r="A129" s="17">
        <v>202605</v>
      </c>
      <c r="B129" s="52">
        <v>519080</v>
      </c>
      <c r="C129" s="18" t="s">
        <v>8</v>
      </c>
      <c r="D129" s="25">
        <v>36201979</v>
      </c>
      <c r="E129" s="25" t="s">
        <v>9</v>
      </c>
      <c r="F129" s="25" t="s">
        <v>10</v>
      </c>
      <c r="G129" s="30">
        <v>15</v>
      </c>
      <c r="H129" s="30">
        <v>265050</v>
      </c>
      <c r="I129" s="53">
        <f t="shared" si="1"/>
        <v>3975.75</v>
      </c>
      <c r="J129" s="19"/>
      <c r="K129" s="23"/>
      <c r="L129" s="19"/>
    </row>
    <row r="130" spans="1:12" ht="14.1" customHeight="1">
      <c r="A130" s="17">
        <v>202605</v>
      </c>
      <c r="B130" s="52">
        <v>519080</v>
      </c>
      <c r="C130" s="18" t="s">
        <v>8</v>
      </c>
      <c r="D130" s="25">
        <v>36201979</v>
      </c>
      <c r="E130" s="25" t="s">
        <v>11</v>
      </c>
      <c r="F130" s="25" t="s">
        <v>12</v>
      </c>
      <c r="G130" s="30">
        <v>15</v>
      </c>
      <c r="H130" s="30">
        <v>265050</v>
      </c>
      <c r="I130" s="53">
        <f t="shared" si="1"/>
        <v>3975.75</v>
      </c>
      <c r="J130" s="19"/>
      <c r="K130" s="23"/>
      <c r="L130" s="19"/>
    </row>
    <row r="131" spans="1:12" ht="14.1" customHeight="1">
      <c r="A131" s="17">
        <v>202605</v>
      </c>
      <c r="B131" s="52">
        <v>519080</v>
      </c>
      <c r="C131" s="18" t="s">
        <v>8</v>
      </c>
      <c r="D131" s="25">
        <v>36201979</v>
      </c>
      <c r="E131" s="25" t="s">
        <v>108</v>
      </c>
      <c r="F131" s="25" t="s">
        <v>109</v>
      </c>
      <c r="G131" s="30">
        <v>1</v>
      </c>
      <c r="H131" s="30">
        <v>10900</v>
      </c>
      <c r="I131" s="53">
        <f t="shared" si="1"/>
        <v>163.5</v>
      </c>
      <c r="J131" s="19"/>
      <c r="K131" s="23"/>
      <c r="L131" s="19"/>
    </row>
    <row r="132" spans="1:12" ht="14.1" customHeight="1">
      <c r="A132" s="17">
        <v>202605</v>
      </c>
      <c r="B132" s="52">
        <v>519080</v>
      </c>
      <c r="C132" s="18" t="s">
        <v>8</v>
      </c>
      <c r="D132" s="25">
        <v>36201979</v>
      </c>
      <c r="E132" s="25" t="s">
        <v>13</v>
      </c>
      <c r="F132" s="25" t="s">
        <v>14</v>
      </c>
      <c r="G132" s="30">
        <v>14</v>
      </c>
      <c r="H132" s="30">
        <v>246960</v>
      </c>
      <c r="I132" s="53">
        <f t="shared" si="1"/>
        <v>3704.3999999999996</v>
      </c>
      <c r="J132" s="19"/>
      <c r="K132" s="23"/>
      <c r="L132" s="19"/>
    </row>
    <row r="133" spans="1:12" ht="14.1" customHeight="1">
      <c r="A133" s="17">
        <v>202605</v>
      </c>
      <c r="B133" s="52">
        <v>519080</v>
      </c>
      <c r="C133" s="18" t="s">
        <v>8</v>
      </c>
      <c r="D133" s="25">
        <v>36201979</v>
      </c>
      <c r="E133" s="25" t="s">
        <v>310</v>
      </c>
      <c r="F133" s="25" t="s">
        <v>311</v>
      </c>
      <c r="G133" s="30">
        <v>6</v>
      </c>
      <c r="H133" s="30">
        <v>108960</v>
      </c>
      <c r="I133" s="53">
        <f t="shared" si="1"/>
        <v>1634.3999999999999</v>
      </c>
      <c r="J133" s="19"/>
      <c r="K133" s="23"/>
      <c r="L133" s="19"/>
    </row>
    <row r="134" spans="1:12" ht="14.1" customHeight="1">
      <c r="A134" s="17">
        <v>202605</v>
      </c>
      <c r="B134" s="52">
        <v>519080</v>
      </c>
      <c r="C134" s="18" t="s">
        <v>8</v>
      </c>
      <c r="D134" s="25">
        <v>36201979</v>
      </c>
      <c r="E134" s="25" t="s">
        <v>312</v>
      </c>
      <c r="F134" s="25" t="s">
        <v>313</v>
      </c>
      <c r="G134" s="30">
        <v>2</v>
      </c>
      <c r="H134" s="30">
        <v>33660</v>
      </c>
      <c r="I134" s="53">
        <f t="shared" ref="I134:I175" si="2">H134*0.015</f>
        <v>504.9</v>
      </c>
      <c r="J134" s="19"/>
      <c r="K134" s="23"/>
      <c r="L134" s="19"/>
    </row>
    <row r="135" spans="1:12" ht="14.1" customHeight="1">
      <c r="A135" s="17">
        <v>202605</v>
      </c>
      <c r="B135" s="52">
        <v>519080</v>
      </c>
      <c r="C135" s="18" t="s">
        <v>8</v>
      </c>
      <c r="D135" s="25">
        <v>36201979</v>
      </c>
      <c r="E135" s="25" t="s">
        <v>314</v>
      </c>
      <c r="F135" s="25" t="s">
        <v>315</v>
      </c>
      <c r="G135" s="30">
        <v>3</v>
      </c>
      <c r="H135" s="30">
        <v>56250</v>
      </c>
      <c r="I135" s="53">
        <f t="shared" si="2"/>
        <v>843.75</v>
      </c>
      <c r="J135" s="19"/>
      <c r="K135" s="23"/>
      <c r="L135" s="19"/>
    </row>
    <row r="136" spans="1:12" ht="14.1" customHeight="1">
      <c r="A136" s="17">
        <v>202605</v>
      </c>
      <c r="B136" s="52">
        <v>519080</v>
      </c>
      <c r="C136" s="18" t="s">
        <v>8</v>
      </c>
      <c r="D136" s="25">
        <v>36201979</v>
      </c>
      <c r="E136" s="25" t="s">
        <v>112</v>
      </c>
      <c r="F136" s="25" t="s">
        <v>113</v>
      </c>
      <c r="G136" s="30">
        <v>2</v>
      </c>
      <c r="H136" s="30">
        <v>33660</v>
      </c>
      <c r="I136" s="53">
        <f t="shared" si="2"/>
        <v>504.9</v>
      </c>
      <c r="J136" s="19"/>
      <c r="K136" s="23"/>
      <c r="L136" s="19"/>
    </row>
    <row r="137" spans="1:12" ht="14.1" customHeight="1">
      <c r="A137" s="17">
        <v>202605</v>
      </c>
      <c r="B137" s="52">
        <v>519080</v>
      </c>
      <c r="C137" s="18" t="s">
        <v>8</v>
      </c>
      <c r="D137" s="25">
        <v>36201979</v>
      </c>
      <c r="E137" s="25" t="s">
        <v>33</v>
      </c>
      <c r="F137" s="25" t="s">
        <v>34</v>
      </c>
      <c r="G137" s="30">
        <v>32</v>
      </c>
      <c r="H137" s="30">
        <v>442880</v>
      </c>
      <c r="I137" s="53">
        <f t="shared" si="2"/>
        <v>6643.2</v>
      </c>
      <c r="J137" s="19"/>
      <c r="K137" s="23"/>
      <c r="L137" s="19"/>
    </row>
    <row r="138" spans="1:12" ht="14.1" customHeight="1">
      <c r="A138" s="17">
        <v>202605</v>
      </c>
      <c r="B138" s="52">
        <v>519080</v>
      </c>
      <c r="C138" s="18" t="s">
        <v>8</v>
      </c>
      <c r="D138" s="25">
        <v>36201979</v>
      </c>
      <c r="E138" s="25" t="s">
        <v>274</v>
      </c>
      <c r="F138" s="25" t="s">
        <v>275</v>
      </c>
      <c r="G138" s="30">
        <v>2</v>
      </c>
      <c r="H138" s="30">
        <v>2700</v>
      </c>
      <c r="I138" s="53">
        <f t="shared" si="2"/>
        <v>40.5</v>
      </c>
      <c r="J138" s="19"/>
      <c r="K138" s="23"/>
      <c r="L138" s="19"/>
    </row>
    <row r="139" spans="1:12" ht="14.1" customHeight="1">
      <c r="A139" s="17">
        <v>202605</v>
      </c>
      <c r="B139" s="52">
        <v>519080</v>
      </c>
      <c r="C139" s="18" t="s">
        <v>8</v>
      </c>
      <c r="D139" s="25">
        <v>36201979</v>
      </c>
      <c r="E139" s="25" t="s">
        <v>122</v>
      </c>
      <c r="F139" s="25" t="s">
        <v>123</v>
      </c>
      <c r="G139" s="30">
        <v>2</v>
      </c>
      <c r="H139" s="30">
        <v>3880</v>
      </c>
      <c r="I139" s="53">
        <f t="shared" si="2"/>
        <v>58.199999999999996</v>
      </c>
      <c r="J139" s="19"/>
      <c r="K139" s="23"/>
      <c r="L139" s="19"/>
    </row>
    <row r="140" spans="1:12" ht="14.1" customHeight="1">
      <c r="A140" s="17">
        <v>202605</v>
      </c>
      <c r="B140" s="52">
        <v>519080</v>
      </c>
      <c r="C140" s="18" t="s">
        <v>8</v>
      </c>
      <c r="D140" s="25">
        <v>36201979</v>
      </c>
      <c r="E140" s="25" t="s">
        <v>124</v>
      </c>
      <c r="F140" s="25" t="s">
        <v>125</v>
      </c>
      <c r="G140" s="30">
        <v>2</v>
      </c>
      <c r="H140" s="30">
        <v>3780</v>
      </c>
      <c r="I140" s="53">
        <f t="shared" si="2"/>
        <v>56.699999999999996</v>
      </c>
      <c r="J140" s="19"/>
      <c r="K140" s="23"/>
      <c r="L140" s="19"/>
    </row>
    <row r="141" spans="1:12" ht="14.1" customHeight="1">
      <c r="A141" s="17">
        <v>202605</v>
      </c>
      <c r="B141" s="52">
        <v>519080</v>
      </c>
      <c r="C141" s="18" t="s">
        <v>8</v>
      </c>
      <c r="D141" s="25">
        <v>36201979</v>
      </c>
      <c r="E141" s="25" t="s">
        <v>128</v>
      </c>
      <c r="F141" s="25" t="s">
        <v>129</v>
      </c>
      <c r="G141" s="30">
        <v>2</v>
      </c>
      <c r="H141" s="30">
        <v>3120</v>
      </c>
      <c r="I141" s="53">
        <f t="shared" si="2"/>
        <v>46.8</v>
      </c>
      <c r="J141" s="19"/>
      <c r="K141" s="23"/>
      <c r="L141" s="19"/>
    </row>
    <row r="142" spans="1:12" ht="14.1" customHeight="1">
      <c r="A142" s="17">
        <v>202605</v>
      </c>
      <c r="B142" s="52">
        <v>519080</v>
      </c>
      <c r="C142" s="18" t="s">
        <v>8</v>
      </c>
      <c r="D142" s="25">
        <v>36201979</v>
      </c>
      <c r="E142" s="25" t="s">
        <v>130</v>
      </c>
      <c r="F142" s="25" t="s">
        <v>131</v>
      </c>
      <c r="G142" s="30">
        <v>3</v>
      </c>
      <c r="H142" s="30">
        <v>5130</v>
      </c>
      <c r="I142" s="53">
        <f t="shared" si="2"/>
        <v>76.95</v>
      </c>
      <c r="J142" s="19"/>
      <c r="K142" s="23"/>
      <c r="L142" s="19"/>
    </row>
    <row r="143" spans="1:12" ht="14.1" customHeight="1">
      <c r="A143" s="17">
        <v>202605</v>
      </c>
      <c r="B143" s="52">
        <v>519080</v>
      </c>
      <c r="C143" s="18" t="s">
        <v>8</v>
      </c>
      <c r="D143" s="25">
        <v>36201979</v>
      </c>
      <c r="E143" s="25" t="s">
        <v>142</v>
      </c>
      <c r="F143" s="25" t="s">
        <v>143</v>
      </c>
      <c r="G143" s="30">
        <v>1</v>
      </c>
      <c r="H143" s="30">
        <v>5980</v>
      </c>
      <c r="I143" s="53">
        <f t="shared" si="2"/>
        <v>89.7</v>
      </c>
      <c r="J143" s="19"/>
      <c r="K143" s="23"/>
      <c r="L143" s="19"/>
    </row>
    <row r="144" spans="1:12" ht="14.1" customHeight="1">
      <c r="A144" s="17">
        <v>202605</v>
      </c>
      <c r="B144" s="52">
        <v>519080</v>
      </c>
      <c r="C144" s="18" t="s">
        <v>8</v>
      </c>
      <c r="D144" s="25">
        <v>36201979</v>
      </c>
      <c r="E144" s="25" t="s">
        <v>35</v>
      </c>
      <c r="F144" s="25" t="s">
        <v>36</v>
      </c>
      <c r="G144" s="30">
        <v>13</v>
      </c>
      <c r="H144" s="30">
        <v>115700</v>
      </c>
      <c r="I144" s="53">
        <f t="shared" si="2"/>
        <v>1735.5</v>
      </c>
      <c r="J144" s="19"/>
      <c r="K144" s="23"/>
      <c r="L144" s="19"/>
    </row>
    <row r="145" spans="1:12" ht="14.1" customHeight="1">
      <c r="A145" s="17">
        <v>202605</v>
      </c>
      <c r="B145" s="52">
        <v>519080</v>
      </c>
      <c r="C145" s="18" t="s">
        <v>8</v>
      </c>
      <c r="D145" s="25">
        <v>36201979</v>
      </c>
      <c r="E145" s="25" t="s">
        <v>41</v>
      </c>
      <c r="F145" s="25" t="s">
        <v>42</v>
      </c>
      <c r="G145" s="30">
        <v>2</v>
      </c>
      <c r="H145" s="30">
        <v>3900</v>
      </c>
      <c r="I145" s="53">
        <f t="shared" si="2"/>
        <v>58.5</v>
      </c>
      <c r="J145" s="19"/>
      <c r="K145" s="23"/>
      <c r="L145" s="19"/>
    </row>
    <row r="146" spans="1:12" ht="14.1" customHeight="1">
      <c r="A146" s="17">
        <v>202605</v>
      </c>
      <c r="B146" s="52">
        <v>519080</v>
      </c>
      <c r="C146" s="18" t="s">
        <v>8</v>
      </c>
      <c r="D146" s="25">
        <v>36201979</v>
      </c>
      <c r="E146" s="25" t="s">
        <v>156</v>
      </c>
      <c r="F146" s="25" t="s">
        <v>157</v>
      </c>
      <c r="G146" s="30">
        <v>1</v>
      </c>
      <c r="H146" s="30">
        <v>13390</v>
      </c>
      <c r="I146" s="53">
        <f t="shared" si="2"/>
        <v>200.85</v>
      </c>
      <c r="J146" s="19"/>
      <c r="K146" s="23"/>
      <c r="L146" s="19"/>
    </row>
    <row r="147" spans="1:12" ht="14.1" customHeight="1">
      <c r="A147" s="17">
        <v>202605</v>
      </c>
      <c r="B147" s="52">
        <v>519080</v>
      </c>
      <c r="C147" s="18" t="s">
        <v>8</v>
      </c>
      <c r="D147" s="25">
        <v>36201979</v>
      </c>
      <c r="E147" s="25" t="s">
        <v>158</v>
      </c>
      <c r="F147" s="25" t="s">
        <v>159</v>
      </c>
      <c r="G147" s="30">
        <v>11</v>
      </c>
      <c r="H147" s="30">
        <v>252890</v>
      </c>
      <c r="I147" s="53">
        <f t="shared" si="2"/>
        <v>3793.35</v>
      </c>
      <c r="J147" s="19"/>
      <c r="K147" s="23"/>
      <c r="L147" s="19"/>
    </row>
    <row r="148" spans="1:12" ht="14.1" customHeight="1">
      <c r="A148" s="17">
        <v>202605</v>
      </c>
      <c r="B148" s="52">
        <v>519080</v>
      </c>
      <c r="C148" s="18" t="s">
        <v>8</v>
      </c>
      <c r="D148" s="25">
        <v>36201979</v>
      </c>
      <c r="E148" s="25" t="s">
        <v>160</v>
      </c>
      <c r="F148" s="25" t="s">
        <v>161</v>
      </c>
      <c r="G148" s="30">
        <v>11</v>
      </c>
      <c r="H148" s="30">
        <v>252890</v>
      </c>
      <c r="I148" s="53">
        <f t="shared" si="2"/>
        <v>3793.35</v>
      </c>
      <c r="J148" s="19"/>
      <c r="K148" s="23"/>
      <c r="L148" s="19"/>
    </row>
    <row r="149" spans="1:12" ht="14.1" customHeight="1">
      <c r="A149" s="17">
        <v>202605</v>
      </c>
      <c r="B149" s="52">
        <v>519080</v>
      </c>
      <c r="C149" s="18" t="s">
        <v>8</v>
      </c>
      <c r="D149" s="25">
        <v>36201979</v>
      </c>
      <c r="E149" s="25" t="s">
        <v>47</v>
      </c>
      <c r="F149" s="25" t="s">
        <v>48</v>
      </c>
      <c r="G149" s="30">
        <v>7</v>
      </c>
      <c r="H149" s="30">
        <v>60620</v>
      </c>
      <c r="I149" s="53">
        <f t="shared" si="2"/>
        <v>909.3</v>
      </c>
      <c r="J149" s="19"/>
      <c r="K149" s="23"/>
      <c r="L149" s="19"/>
    </row>
    <row r="150" spans="1:12" ht="14.1" customHeight="1">
      <c r="A150" s="17">
        <v>202605</v>
      </c>
      <c r="B150" s="52">
        <v>519080</v>
      </c>
      <c r="C150" s="18" t="s">
        <v>8</v>
      </c>
      <c r="D150" s="25">
        <v>36201979</v>
      </c>
      <c r="E150" s="25" t="s">
        <v>49</v>
      </c>
      <c r="F150" s="25" t="s">
        <v>50</v>
      </c>
      <c r="G150" s="30">
        <v>1</v>
      </c>
      <c r="H150" s="30">
        <v>9680</v>
      </c>
      <c r="I150" s="53">
        <f t="shared" si="2"/>
        <v>145.19999999999999</v>
      </c>
      <c r="J150" s="19"/>
      <c r="K150" s="23"/>
      <c r="L150" s="19"/>
    </row>
    <row r="151" spans="1:12" ht="14.1" customHeight="1">
      <c r="A151" s="17">
        <v>202605</v>
      </c>
      <c r="B151" s="52">
        <v>519080</v>
      </c>
      <c r="C151" s="18" t="s">
        <v>8</v>
      </c>
      <c r="D151" s="25">
        <v>36201979</v>
      </c>
      <c r="E151" s="25" t="s">
        <v>258</v>
      </c>
      <c r="F151" s="25" t="s">
        <v>259</v>
      </c>
      <c r="G151" s="30">
        <v>4</v>
      </c>
      <c r="H151" s="30">
        <v>75000</v>
      </c>
      <c r="I151" s="53">
        <f t="shared" si="2"/>
        <v>1125</v>
      </c>
      <c r="J151" s="19"/>
      <c r="K151" s="23"/>
      <c r="L151" s="19"/>
    </row>
    <row r="152" spans="1:12" ht="14.1" customHeight="1">
      <c r="A152" s="17">
        <v>202605</v>
      </c>
      <c r="B152" s="52">
        <v>519080</v>
      </c>
      <c r="C152" s="18" t="s">
        <v>8</v>
      </c>
      <c r="D152" s="25">
        <v>36201979</v>
      </c>
      <c r="E152" s="25" t="s">
        <v>260</v>
      </c>
      <c r="F152" s="25" t="s">
        <v>261</v>
      </c>
      <c r="G152" s="30">
        <v>4</v>
      </c>
      <c r="H152" s="30">
        <v>67320</v>
      </c>
      <c r="I152" s="53">
        <f t="shared" si="2"/>
        <v>1009.8</v>
      </c>
      <c r="J152" s="19"/>
      <c r="K152" s="23"/>
      <c r="L152" s="19"/>
    </row>
    <row r="153" spans="1:12" ht="14.1" customHeight="1">
      <c r="A153" s="17">
        <v>202605</v>
      </c>
      <c r="B153" s="52">
        <v>519080</v>
      </c>
      <c r="C153" s="18" t="s">
        <v>8</v>
      </c>
      <c r="D153" s="25">
        <v>36201979</v>
      </c>
      <c r="E153" s="25" t="s">
        <v>51</v>
      </c>
      <c r="F153" s="25" t="s">
        <v>52</v>
      </c>
      <c r="G153" s="30">
        <v>108</v>
      </c>
      <c r="H153" s="30">
        <v>2025000</v>
      </c>
      <c r="I153" s="53">
        <f t="shared" si="2"/>
        <v>30375</v>
      </c>
      <c r="J153" s="19"/>
      <c r="K153" s="23"/>
      <c r="L153" s="19"/>
    </row>
    <row r="154" spans="1:12" ht="14.1" customHeight="1">
      <c r="A154" s="17">
        <v>202605</v>
      </c>
      <c r="B154" s="52">
        <v>519080</v>
      </c>
      <c r="C154" s="18" t="s">
        <v>8</v>
      </c>
      <c r="D154" s="25">
        <v>36201979</v>
      </c>
      <c r="E154" s="25" t="s">
        <v>53</v>
      </c>
      <c r="F154" s="25" t="s">
        <v>54</v>
      </c>
      <c r="G154" s="30">
        <v>108</v>
      </c>
      <c r="H154" s="30">
        <v>1817640</v>
      </c>
      <c r="I154" s="53">
        <f t="shared" si="2"/>
        <v>27264.6</v>
      </c>
      <c r="J154" s="19"/>
      <c r="K154" s="23"/>
      <c r="L154" s="19"/>
    </row>
    <row r="155" spans="1:12" ht="14.1" customHeight="1">
      <c r="A155" s="17">
        <v>202605</v>
      </c>
      <c r="B155" s="52">
        <v>519080</v>
      </c>
      <c r="C155" s="18" t="s">
        <v>8</v>
      </c>
      <c r="D155" s="25">
        <v>36201979</v>
      </c>
      <c r="E155" s="25" t="s">
        <v>316</v>
      </c>
      <c r="F155" s="25" t="s">
        <v>317</v>
      </c>
      <c r="G155" s="30">
        <v>1</v>
      </c>
      <c r="H155" s="30">
        <v>18750</v>
      </c>
      <c r="I155" s="53">
        <f t="shared" si="2"/>
        <v>281.25</v>
      </c>
      <c r="J155" s="19"/>
      <c r="K155" s="23"/>
      <c r="L155" s="19"/>
    </row>
    <row r="156" spans="1:12" ht="14.1" customHeight="1">
      <c r="A156" s="17">
        <v>202605</v>
      </c>
      <c r="B156" s="52">
        <v>519080</v>
      </c>
      <c r="C156" s="18" t="s">
        <v>8</v>
      </c>
      <c r="D156" s="25">
        <v>36201979</v>
      </c>
      <c r="E156" s="25" t="s">
        <v>318</v>
      </c>
      <c r="F156" s="25" t="s">
        <v>319</v>
      </c>
      <c r="G156" s="30">
        <v>1</v>
      </c>
      <c r="H156" s="30">
        <v>16830</v>
      </c>
      <c r="I156" s="53">
        <f t="shared" si="2"/>
        <v>252.45</v>
      </c>
      <c r="J156" s="19"/>
      <c r="K156" s="23"/>
      <c r="L156" s="19"/>
    </row>
    <row r="157" spans="1:12" ht="14.1" customHeight="1">
      <c r="A157" s="17">
        <v>202605</v>
      </c>
      <c r="B157" s="52">
        <v>519080</v>
      </c>
      <c r="C157" s="18" t="s">
        <v>8</v>
      </c>
      <c r="D157" s="25">
        <v>36201979</v>
      </c>
      <c r="E157" s="25" t="s">
        <v>55</v>
      </c>
      <c r="F157" s="25" t="s">
        <v>56</v>
      </c>
      <c r="G157" s="30">
        <v>15</v>
      </c>
      <c r="H157" s="30">
        <v>500550</v>
      </c>
      <c r="I157" s="53">
        <f t="shared" si="2"/>
        <v>7508.25</v>
      </c>
      <c r="J157" s="19"/>
      <c r="K157" s="23"/>
      <c r="L157" s="19"/>
    </row>
    <row r="158" spans="1:12" ht="14.1" customHeight="1">
      <c r="A158" s="17">
        <v>202605</v>
      </c>
      <c r="B158" s="52">
        <v>519080</v>
      </c>
      <c r="C158" s="18" t="s">
        <v>8</v>
      </c>
      <c r="D158" s="25">
        <v>36201979</v>
      </c>
      <c r="E158" s="25" t="s">
        <v>59</v>
      </c>
      <c r="F158" s="25" t="s">
        <v>60</v>
      </c>
      <c r="G158" s="30">
        <v>2</v>
      </c>
      <c r="H158" s="30">
        <v>30140</v>
      </c>
      <c r="I158" s="53">
        <f t="shared" si="2"/>
        <v>452.09999999999997</v>
      </c>
      <c r="J158" s="19"/>
      <c r="K158" s="23"/>
      <c r="L158" s="19"/>
    </row>
    <row r="159" spans="1:12" ht="14.1" customHeight="1">
      <c r="A159" s="17">
        <v>202605</v>
      </c>
      <c r="B159" s="52">
        <v>519080</v>
      </c>
      <c r="C159" s="18" t="s">
        <v>8</v>
      </c>
      <c r="D159" s="25">
        <v>36201979</v>
      </c>
      <c r="E159" s="25" t="s">
        <v>184</v>
      </c>
      <c r="F159" s="25" t="s">
        <v>185</v>
      </c>
      <c r="G159" s="30">
        <v>3</v>
      </c>
      <c r="H159" s="30">
        <v>41910</v>
      </c>
      <c r="I159" s="53">
        <f t="shared" si="2"/>
        <v>628.65</v>
      </c>
      <c r="J159" s="19"/>
      <c r="K159" s="23"/>
      <c r="L159" s="19"/>
    </row>
    <row r="160" spans="1:12" ht="14.1" customHeight="1">
      <c r="A160" s="17">
        <v>202605</v>
      </c>
      <c r="B160" s="52">
        <v>519080</v>
      </c>
      <c r="C160" s="18" t="s">
        <v>8</v>
      </c>
      <c r="D160" s="25">
        <v>36201979</v>
      </c>
      <c r="E160" s="25" t="s">
        <v>61</v>
      </c>
      <c r="F160" s="25" t="s">
        <v>62</v>
      </c>
      <c r="G160" s="30">
        <v>10</v>
      </c>
      <c r="H160" s="30">
        <v>86600</v>
      </c>
      <c r="I160" s="53">
        <f t="shared" si="2"/>
        <v>1299</v>
      </c>
      <c r="J160" s="19"/>
      <c r="K160" s="23"/>
      <c r="L160" s="19"/>
    </row>
    <row r="161" spans="1:12" ht="14.1" customHeight="1">
      <c r="A161" s="17">
        <v>202605</v>
      </c>
      <c r="B161" s="52">
        <v>519080</v>
      </c>
      <c r="C161" s="18" t="s">
        <v>8</v>
      </c>
      <c r="D161" s="25">
        <v>36201979</v>
      </c>
      <c r="E161" s="25" t="s">
        <v>65</v>
      </c>
      <c r="F161" s="25" t="s">
        <v>66</v>
      </c>
      <c r="G161" s="30">
        <v>12</v>
      </c>
      <c r="H161" s="30">
        <v>271200</v>
      </c>
      <c r="I161" s="53">
        <f t="shared" si="2"/>
        <v>4068</v>
      </c>
      <c r="J161" s="19"/>
      <c r="K161" s="23"/>
      <c r="L161" s="19"/>
    </row>
    <row r="162" spans="1:12" ht="14.1" customHeight="1">
      <c r="A162" s="17">
        <v>202605</v>
      </c>
      <c r="B162" s="52">
        <v>519080</v>
      </c>
      <c r="C162" s="18" t="s">
        <v>8</v>
      </c>
      <c r="D162" s="25">
        <v>36201979</v>
      </c>
      <c r="E162" s="25" t="s">
        <v>67</v>
      </c>
      <c r="F162" s="25" t="s">
        <v>68</v>
      </c>
      <c r="G162" s="30">
        <v>12</v>
      </c>
      <c r="H162" s="30">
        <v>271200</v>
      </c>
      <c r="I162" s="53">
        <f t="shared" si="2"/>
        <v>4068</v>
      </c>
      <c r="J162" s="19"/>
      <c r="K162" s="23"/>
      <c r="L162" s="19"/>
    </row>
    <row r="163" spans="1:12" ht="14.1" customHeight="1">
      <c r="A163" s="17">
        <v>202605</v>
      </c>
      <c r="B163" s="52">
        <v>519080</v>
      </c>
      <c r="C163" s="18" t="s">
        <v>8</v>
      </c>
      <c r="D163" s="25">
        <v>36201979</v>
      </c>
      <c r="E163" s="25" t="s">
        <v>69</v>
      </c>
      <c r="F163" s="25" t="s">
        <v>70</v>
      </c>
      <c r="G163" s="30">
        <v>15</v>
      </c>
      <c r="H163" s="30">
        <v>338250</v>
      </c>
      <c r="I163" s="53">
        <f t="shared" si="2"/>
        <v>5073.75</v>
      </c>
      <c r="J163" s="19"/>
      <c r="K163" s="23"/>
      <c r="L163" s="19"/>
    </row>
    <row r="164" spans="1:12" ht="14.1" customHeight="1">
      <c r="A164" s="17">
        <v>202605</v>
      </c>
      <c r="B164" s="52">
        <v>519080</v>
      </c>
      <c r="C164" s="18" t="s">
        <v>8</v>
      </c>
      <c r="D164" s="25">
        <v>36201979</v>
      </c>
      <c r="E164" s="25" t="s">
        <v>71</v>
      </c>
      <c r="F164" s="25" t="s">
        <v>72</v>
      </c>
      <c r="G164" s="30">
        <v>14</v>
      </c>
      <c r="H164" s="30">
        <v>315700</v>
      </c>
      <c r="I164" s="53">
        <f t="shared" si="2"/>
        <v>4735.5</v>
      </c>
      <c r="J164" s="19"/>
      <c r="K164" s="23"/>
      <c r="L164" s="19"/>
    </row>
    <row r="165" spans="1:12" ht="14.1" customHeight="1">
      <c r="A165" s="17">
        <v>202605</v>
      </c>
      <c r="B165" s="52">
        <v>519080</v>
      </c>
      <c r="C165" s="18" t="s">
        <v>8</v>
      </c>
      <c r="D165" s="25">
        <v>36201979</v>
      </c>
      <c r="E165" s="25" t="s">
        <v>320</v>
      </c>
      <c r="F165" s="25" t="s">
        <v>321</v>
      </c>
      <c r="G165" s="30">
        <v>1</v>
      </c>
      <c r="H165" s="30">
        <v>0</v>
      </c>
      <c r="I165" s="53">
        <f t="shared" si="2"/>
        <v>0</v>
      </c>
      <c r="J165" s="19"/>
      <c r="K165" s="23"/>
      <c r="L165" s="19"/>
    </row>
    <row r="166" spans="1:12" ht="14.1" customHeight="1">
      <c r="A166" s="17">
        <v>202605</v>
      </c>
      <c r="B166" s="52">
        <v>519080</v>
      </c>
      <c r="C166" s="18" t="s">
        <v>8</v>
      </c>
      <c r="D166" s="25">
        <v>36201979</v>
      </c>
      <c r="E166" s="25" t="s">
        <v>200</v>
      </c>
      <c r="F166" s="25" t="s">
        <v>201</v>
      </c>
      <c r="G166" s="30">
        <v>3</v>
      </c>
      <c r="H166" s="30">
        <v>56250</v>
      </c>
      <c r="I166" s="53">
        <f t="shared" si="2"/>
        <v>843.75</v>
      </c>
      <c r="J166" s="19"/>
      <c r="K166" s="23"/>
      <c r="L166" s="19"/>
    </row>
    <row r="167" spans="1:12" ht="14.1" customHeight="1">
      <c r="A167" s="17">
        <v>202605</v>
      </c>
      <c r="B167" s="52">
        <v>519080</v>
      </c>
      <c r="C167" s="18" t="s">
        <v>8</v>
      </c>
      <c r="D167" s="25">
        <v>36201979</v>
      </c>
      <c r="E167" s="25" t="s">
        <v>17</v>
      </c>
      <c r="F167" s="25" t="s">
        <v>262</v>
      </c>
      <c r="G167" s="30">
        <v>13</v>
      </c>
      <c r="H167" s="30">
        <v>884650</v>
      </c>
      <c r="I167" s="53">
        <f t="shared" si="2"/>
        <v>13269.75</v>
      </c>
      <c r="J167" s="19"/>
      <c r="K167" s="23"/>
      <c r="L167" s="19"/>
    </row>
    <row r="168" spans="1:12" ht="14.1" customHeight="1">
      <c r="A168" s="17">
        <v>202605</v>
      </c>
      <c r="B168" s="52">
        <v>519080</v>
      </c>
      <c r="C168" s="18" t="s">
        <v>8</v>
      </c>
      <c r="D168" s="25">
        <v>36201979</v>
      </c>
      <c r="E168" s="25" t="s">
        <v>322</v>
      </c>
      <c r="F168" s="25" t="s">
        <v>323</v>
      </c>
      <c r="G168" s="30">
        <v>1</v>
      </c>
      <c r="H168" s="30">
        <v>119740</v>
      </c>
      <c r="I168" s="53">
        <f t="shared" si="2"/>
        <v>1796.1</v>
      </c>
      <c r="J168" s="19"/>
      <c r="K168" s="23"/>
      <c r="L168" s="19"/>
    </row>
    <row r="169" spans="1:12" ht="14.1" customHeight="1">
      <c r="A169" s="17">
        <v>202605</v>
      </c>
      <c r="B169" s="52">
        <v>519080</v>
      </c>
      <c r="C169" s="18" t="s">
        <v>8</v>
      </c>
      <c r="D169" s="25">
        <v>36201979</v>
      </c>
      <c r="E169" s="25" t="s">
        <v>18</v>
      </c>
      <c r="F169" s="25" t="s">
        <v>263</v>
      </c>
      <c r="G169" s="30">
        <v>14</v>
      </c>
      <c r="H169" s="30">
        <v>952700</v>
      </c>
      <c r="I169" s="53">
        <f t="shared" si="2"/>
        <v>14290.5</v>
      </c>
      <c r="J169" s="19"/>
      <c r="K169" s="23"/>
      <c r="L169" s="19"/>
    </row>
    <row r="170" spans="1:12" ht="14.1" customHeight="1">
      <c r="A170" s="17">
        <v>202605</v>
      </c>
      <c r="B170" s="52">
        <v>519080</v>
      </c>
      <c r="C170" s="18" t="s">
        <v>8</v>
      </c>
      <c r="D170" s="25">
        <v>36201979</v>
      </c>
      <c r="E170" s="25" t="s">
        <v>226</v>
      </c>
      <c r="F170" s="25" t="s">
        <v>227</v>
      </c>
      <c r="G170" s="30">
        <v>1</v>
      </c>
      <c r="H170" s="30">
        <v>7440</v>
      </c>
      <c r="I170" s="53">
        <f t="shared" si="2"/>
        <v>111.6</v>
      </c>
      <c r="J170" s="19"/>
      <c r="K170" s="23"/>
      <c r="L170" s="19"/>
    </row>
    <row r="171" spans="1:12" ht="14.1" customHeight="1">
      <c r="A171" s="17">
        <v>202605</v>
      </c>
      <c r="B171" s="52">
        <v>519080</v>
      </c>
      <c r="C171" s="18" t="s">
        <v>8</v>
      </c>
      <c r="D171" s="25">
        <v>36201979</v>
      </c>
      <c r="E171" s="25" t="s">
        <v>25</v>
      </c>
      <c r="F171" s="25" t="s">
        <v>26</v>
      </c>
      <c r="G171" s="30">
        <v>14</v>
      </c>
      <c r="H171" s="30">
        <v>85400</v>
      </c>
      <c r="I171" s="53">
        <f t="shared" si="2"/>
        <v>1281</v>
      </c>
      <c r="J171" s="19"/>
      <c r="K171" s="23"/>
      <c r="L171" s="19"/>
    </row>
    <row r="172" spans="1:12" ht="14.1" customHeight="1">
      <c r="A172" s="17">
        <v>202605</v>
      </c>
      <c r="B172" s="52">
        <v>519080</v>
      </c>
      <c r="C172" s="18" t="s">
        <v>8</v>
      </c>
      <c r="D172" s="25">
        <v>36201979</v>
      </c>
      <c r="E172" s="25" t="s">
        <v>27</v>
      </c>
      <c r="F172" s="25" t="s">
        <v>28</v>
      </c>
      <c r="G172" s="30">
        <v>13</v>
      </c>
      <c r="H172" s="30">
        <v>173290</v>
      </c>
      <c r="I172" s="53">
        <f t="shared" si="2"/>
        <v>2599.35</v>
      </c>
      <c r="J172" s="19"/>
      <c r="K172" s="23"/>
      <c r="L172" s="19"/>
    </row>
    <row r="173" spans="1:12" ht="14.1" customHeight="1">
      <c r="A173" s="17">
        <v>202605</v>
      </c>
      <c r="B173" s="52">
        <v>519080</v>
      </c>
      <c r="C173" s="18" t="s">
        <v>8</v>
      </c>
      <c r="D173" s="25">
        <v>36201979</v>
      </c>
      <c r="E173" s="25" t="s">
        <v>29</v>
      </c>
      <c r="F173" s="25" t="s">
        <v>30</v>
      </c>
      <c r="G173" s="30">
        <v>14</v>
      </c>
      <c r="H173" s="30">
        <v>195860</v>
      </c>
      <c r="I173" s="53">
        <f t="shared" si="2"/>
        <v>2937.9</v>
      </c>
      <c r="J173" s="19"/>
      <c r="K173" s="23"/>
      <c r="L173" s="19"/>
    </row>
    <row r="174" spans="1:12" ht="14.1" customHeight="1">
      <c r="A174" s="17">
        <v>202605</v>
      </c>
      <c r="B174" s="52">
        <v>519080</v>
      </c>
      <c r="C174" s="18" t="s">
        <v>8</v>
      </c>
      <c r="D174" s="25">
        <v>36201979</v>
      </c>
      <c r="E174" s="25" t="s">
        <v>31</v>
      </c>
      <c r="F174" s="25" t="s">
        <v>32</v>
      </c>
      <c r="G174" s="30">
        <v>18</v>
      </c>
      <c r="H174" s="30">
        <v>240660</v>
      </c>
      <c r="I174" s="53">
        <f t="shared" si="2"/>
        <v>3609.9</v>
      </c>
      <c r="J174" s="19"/>
      <c r="K174" s="23"/>
      <c r="L174" s="19"/>
    </row>
    <row r="175" spans="1:12" ht="14.1" customHeight="1">
      <c r="A175" s="17">
        <v>202605</v>
      </c>
      <c r="B175" s="52">
        <v>519080</v>
      </c>
      <c r="C175" s="18" t="s">
        <v>8</v>
      </c>
      <c r="D175" s="25">
        <v>36201979</v>
      </c>
      <c r="E175" s="25" t="s">
        <v>23</v>
      </c>
      <c r="F175" s="25" t="s">
        <v>24</v>
      </c>
      <c r="G175" s="30">
        <v>17</v>
      </c>
      <c r="H175" s="30">
        <v>1428340</v>
      </c>
      <c r="I175" s="53">
        <f t="shared" si="2"/>
        <v>21425.1</v>
      </c>
      <c r="J175" s="19"/>
      <c r="K175" s="23"/>
      <c r="L175" s="19"/>
    </row>
    <row r="176" spans="1:12" ht="14.1" customHeight="1">
      <c r="A176" s="17">
        <v>202605</v>
      </c>
      <c r="B176" s="52">
        <v>519080</v>
      </c>
      <c r="C176" s="18" t="s">
        <v>8</v>
      </c>
      <c r="D176" s="25">
        <v>36201979</v>
      </c>
      <c r="E176" s="25" t="s">
        <v>23</v>
      </c>
      <c r="F176" s="25" t="s">
        <v>24</v>
      </c>
      <c r="G176" s="30">
        <v>136</v>
      </c>
      <c r="H176" s="30">
        <v>11426720</v>
      </c>
      <c r="I176" s="53">
        <f t="shared" ref="I176:I183" si="3">H176*0.015</f>
        <v>171400.8</v>
      </c>
      <c r="J176" s="19"/>
      <c r="K176" s="23"/>
      <c r="L176" s="19"/>
    </row>
    <row r="177" spans="1:14" ht="14.1" customHeight="1">
      <c r="A177" s="17">
        <v>202605</v>
      </c>
      <c r="B177" s="52">
        <v>519080</v>
      </c>
      <c r="C177" s="18" t="s">
        <v>8</v>
      </c>
      <c r="D177" s="25">
        <v>36201979</v>
      </c>
      <c r="E177" s="25" t="s">
        <v>19</v>
      </c>
      <c r="F177" s="25" t="s">
        <v>20</v>
      </c>
      <c r="G177" s="30">
        <v>10</v>
      </c>
      <c r="H177" s="30">
        <v>562100</v>
      </c>
      <c r="I177" s="53">
        <f t="shared" si="3"/>
        <v>8431.5</v>
      </c>
      <c r="J177" s="19"/>
      <c r="K177" s="23"/>
      <c r="L177" s="19"/>
    </row>
    <row r="178" spans="1:14" ht="14.1" customHeight="1">
      <c r="A178" s="17">
        <v>202605</v>
      </c>
      <c r="B178" s="52">
        <v>519080</v>
      </c>
      <c r="C178" s="18" t="s">
        <v>8</v>
      </c>
      <c r="D178" s="25">
        <v>36201979</v>
      </c>
      <c r="E178" s="25" t="s">
        <v>19</v>
      </c>
      <c r="F178" s="25" t="s">
        <v>20</v>
      </c>
      <c r="G178" s="30">
        <v>1</v>
      </c>
      <c r="H178" s="30">
        <v>56210</v>
      </c>
      <c r="I178" s="53">
        <f t="shared" si="3"/>
        <v>843.15</v>
      </c>
      <c r="J178" s="19"/>
      <c r="K178" s="23"/>
      <c r="L178" s="19"/>
    </row>
    <row r="179" spans="1:14" ht="14.1" customHeight="1">
      <c r="A179" s="17">
        <v>202605</v>
      </c>
      <c r="B179" s="52">
        <v>519080</v>
      </c>
      <c r="C179" s="18" t="s">
        <v>8</v>
      </c>
      <c r="D179" s="25">
        <v>36201979</v>
      </c>
      <c r="E179" s="25" t="s">
        <v>73</v>
      </c>
      <c r="F179" s="25" t="s">
        <v>74</v>
      </c>
      <c r="G179" s="30">
        <v>50</v>
      </c>
      <c r="H179" s="30">
        <v>1763500</v>
      </c>
      <c r="I179" s="53">
        <f t="shared" si="3"/>
        <v>26452.5</v>
      </c>
      <c r="J179" s="19"/>
      <c r="K179" s="23"/>
      <c r="L179" s="19"/>
    </row>
    <row r="180" spans="1:14" ht="14.1" customHeight="1">
      <c r="A180" s="17">
        <v>202605</v>
      </c>
      <c r="B180" s="52">
        <v>519080</v>
      </c>
      <c r="C180" s="18" t="s">
        <v>8</v>
      </c>
      <c r="D180" s="25">
        <v>36201979</v>
      </c>
      <c r="E180" s="25" t="s">
        <v>75</v>
      </c>
      <c r="F180" s="25" t="s">
        <v>76</v>
      </c>
      <c r="G180" s="30">
        <v>39</v>
      </c>
      <c r="H180" s="30">
        <v>2139930</v>
      </c>
      <c r="I180" s="53">
        <f t="shared" si="3"/>
        <v>32098.949999999997</v>
      </c>
      <c r="J180" s="19"/>
      <c r="K180" s="23"/>
      <c r="L180" s="19"/>
    </row>
    <row r="181" spans="1:14" ht="14.1" customHeight="1">
      <c r="A181" s="17">
        <v>202605</v>
      </c>
      <c r="B181" s="52">
        <v>519080</v>
      </c>
      <c r="C181" s="18" t="s">
        <v>8</v>
      </c>
      <c r="D181" s="25">
        <v>36201979</v>
      </c>
      <c r="E181" s="25" t="s">
        <v>82</v>
      </c>
      <c r="F181" s="25" t="s">
        <v>83</v>
      </c>
      <c r="G181" s="30">
        <v>2</v>
      </c>
      <c r="H181" s="30">
        <v>700000</v>
      </c>
      <c r="I181" s="53">
        <f t="shared" si="3"/>
        <v>10500</v>
      </c>
      <c r="J181" s="19"/>
      <c r="K181" s="23"/>
      <c r="L181" s="19"/>
    </row>
    <row r="182" spans="1:14" ht="14.1" customHeight="1">
      <c r="A182" s="17">
        <v>202605</v>
      </c>
      <c r="B182" s="52">
        <v>519080</v>
      </c>
      <c r="C182" s="18" t="s">
        <v>8</v>
      </c>
      <c r="D182" s="25">
        <v>36201979</v>
      </c>
      <c r="E182" s="25" t="s">
        <v>84</v>
      </c>
      <c r="F182" s="25" t="s">
        <v>85</v>
      </c>
      <c r="G182" s="30">
        <v>4</v>
      </c>
      <c r="H182" s="30">
        <v>1200000</v>
      </c>
      <c r="I182" s="53">
        <f t="shared" si="3"/>
        <v>18000</v>
      </c>
      <c r="J182" s="19"/>
      <c r="K182" s="23"/>
      <c r="L182" s="19"/>
    </row>
    <row r="183" spans="1:14" ht="14.1" customHeight="1">
      <c r="A183" s="17">
        <v>202605</v>
      </c>
      <c r="B183" s="52">
        <v>519080</v>
      </c>
      <c r="C183" s="18" t="s">
        <v>8</v>
      </c>
      <c r="D183" s="25">
        <v>36201979</v>
      </c>
      <c r="E183" s="25" t="s">
        <v>80</v>
      </c>
      <c r="F183" s="25" t="s">
        <v>81</v>
      </c>
      <c r="G183" s="30">
        <v>4</v>
      </c>
      <c r="H183" s="30">
        <v>50880</v>
      </c>
      <c r="I183" s="53">
        <f t="shared" si="3"/>
        <v>763.19999999999993</v>
      </c>
      <c r="J183" s="19"/>
      <c r="K183" s="23"/>
      <c r="L183" s="19"/>
    </row>
    <row r="184" spans="1:14" s="38" customFormat="1">
      <c r="A184" s="69" t="s">
        <v>96</v>
      </c>
      <c r="B184" s="70"/>
      <c r="C184" s="70"/>
      <c r="D184" s="71"/>
      <c r="E184" s="56"/>
      <c r="F184" s="56"/>
      <c r="G184" s="57">
        <f>SUM(G5:G183)</f>
        <v>4497</v>
      </c>
      <c r="H184" s="57">
        <f>SUM(H5:H183)</f>
        <v>80493962</v>
      </c>
      <c r="I184" s="57">
        <f>SUM(I5:I183)</f>
        <v>1207409.429999999</v>
      </c>
      <c r="J184" s="58"/>
      <c r="K184" s="59"/>
      <c r="L184" s="55"/>
      <c r="M184" s="55"/>
      <c r="N184" s="55"/>
    </row>
    <row r="185" spans="1:14" s="6" customFormat="1" ht="12">
      <c r="A185" s="1"/>
      <c r="B185" s="1"/>
      <c r="C185" s="46"/>
      <c r="D185" s="46"/>
      <c r="E185" s="46"/>
      <c r="F185" s="46"/>
      <c r="G185" s="47"/>
      <c r="H185" s="47"/>
      <c r="I185" s="53"/>
      <c r="J185" s="54"/>
      <c r="K185" s="54"/>
      <c r="L185" s="54"/>
      <c r="M185" s="54"/>
      <c r="N185" s="54"/>
    </row>
    <row r="186" spans="1:14" s="6" customFormat="1" ht="12">
      <c r="A186" s="1"/>
      <c r="B186" s="1"/>
      <c r="C186" s="46"/>
      <c r="D186" s="46"/>
      <c r="E186" s="46"/>
      <c r="F186" s="46"/>
      <c r="G186" s="47"/>
      <c r="H186" s="47"/>
      <c r="I186" s="47"/>
      <c r="J186" s="54"/>
      <c r="K186" s="54"/>
      <c r="L186" s="54"/>
      <c r="M186" s="54"/>
      <c r="N186" s="54"/>
    </row>
    <row r="187" spans="1:14" s="6" customFormat="1" ht="12">
      <c r="A187" s="1"/>
      <c r="B187" s="1"/>
      <c r="C187" s="46"/>
      <c r="D187" s="46"/>
      <c r="E187" s="46"/>
      <c r="F187" s="46"/>
      <c r="G187" s="47"/>
      <c r="H187" s="47"/>
      <c r="I187" s="47"/>
      <c r="J187" s="54"/>
      <c r="K187" s="54"/>
      <c r="L187" s="54"/>
      <c r="M187" s="54"/>
      <c r="N187" s="54"/>
    </row>
    <row r="188" spans="1:14">
      <c r="J188" s="54"/>
      <c r="K188" s="54"/>
      <c r="L188" s="54"/>
      <c r="M188" s="54"/>
      <c r="N188" s="54"/>
    </row>
    <row r="189" spans="1:14">
      <c r="J189" s="54"/>
      <c r="K189" s="54"/>
      <c r="L189" s="54"/>
      <c r="M189" s="54"/>
      <c r="N189" s="54"/>
    </row>
    <row r="190" spans="1:14">
      <c r="J190" s="54"/>
      <c r="K190" s="54"/>
      <c r="L190" s="54"/>
      <c r="M190" s="54"/>
      <c r="N190" s="54"/>
    </row>
    <row r="191" spans="1:14">
      <c r="J191" s="54"/>
      <c r="K191" s="54"/>
      <c r="L191" s="54"/>
      <c r="M191" s="54"/>
      <c r="N191" s="54"/>
    </row>
    <row r="192" spans="1:14">
      <c r="J192" s="54"/>
      <c r="K192" s="54"/>
      <c r="L192" s="54"/>
      <c r="M192" s="54"/>
      <c r="N192" s="54"/>
    </row>
    <row r="193" spans="10:14">
      <c r="J193" s="54"/>
      <c r="K193" s="54"/>
      <c r="L193" s="54"/>
      <c r="M193" s="54"/>
      <c r="N193" s="54"/>
    </row>
    <row r="194" spans="10:14">
      <c r="J194" s="54"/>
      <c r="K194" s="54"/>
      <c r="L194" s="54"/>
      <c r="M194" s="54"/>
      <c r="N194" s="54"/>
    </row>
    <row r="195" spans="10:14">
      <c r="N195" s="41"/>
    </row>
  </sheetData>
  <mergeCells count="2">
    <mergeCell ref="A2:I2"/>
    <mergeCell ref="A184:D184"/>
  </mergeCells>
  <phoneticPr fontId="2" type="noConversion"/>
  <printOptions horizontalCentered="1"/>
  <pageMargins left="0.7" right="0.7" top="0.75" bottom="0.75" header="0.3" footer="0.3"/>
  <pageSetup paperSize="9" scale="74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앞장</vt:lpstr>
      <vt:lpstr>병원별 총금액</vt:lpstr>
      <vt:lpstr>거래처별 전송내역(월별)</vt:lpstr>
      <vt:lpstr>'거래처별 전송내역(월별)'!Print_Area</vt:lpstr>
      <vt:lpstr>'병원별 총금액'!Print_Area</vt:lpstr>
      <vt:lpstr>앞장!Print_Area</vt:lpstr>
      <vt:lpstr>'거래처별 전송내역(월별)'!Print_Titles</vt:lpstr>
      <vt:lpstr>'병원별 총금액'!Print_Titles</vt:lpstr>
    </vt:vector>
  </TitlesOfParts>
  <Company>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EONE031031</dc:creator>
  <cp:lastModifiedBy>JANG</cp:lastModifiedBy>
  <cp:lastPrinted>2026-02-05T02:25:34Z</cp:lastPrinted>
  <dcterms:created xsi:type="dcterms:W3CDTF">2007-11-16T06:17:19Z</dcterms:created>
  <dcterms:modified xsi:type="dcterms:W3CDTF">2026-08-19T08:39:51Z</dcterms:modified>
</cp:coreProperties>
</file>